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285" yWindow="735" windowWidth="14970" windowHeight="10935" firstSheet="1" activeTab="1"/>
  </bookViews>
  <sheets>
    <sheet name="расходы2009" sheetId="1" state="hidden" r:id="rId1"/>
    <sheet name="свод" sheetId="2" r:id="rId2"/>
    <sheet name="первооч+нормативы" sheetId="3" r:id="rId3"/>
    <sheet name="Лист1" sheetId="4" r:id="rId4"/>
  </sheets>
  <definedNames>
    <definedName name="_xlnm._FilterDatabase" localSheetId="1" hidden="1">'свод'!$A$4:$U$67</definedName>
    <definedName name="Art" localSheetId="2">'первооч+нормативы'!#REF!</definedName>
    <definedName name="Art" localSheetId="0">'расходы2009'!#REF!</definedName>
    <definedName name="Art" localSheetId="1">'свод'!#REF!</definedName>
    <definedName name="Asp" localSheetId="2">'первооч+нормативы'!#REF!</definedName>
    <definedName name="Asp" localSheetId="0">'расходы2009'!#REF!</definedName>
    <definedName name="Asp" localSheetId="1">'свод'!#REF!</definedName>
    <definedName name="BOrg" localSheetId="0">'расходы2009'!#REF!</definedName>
    <definedName name="CField1" localSheetId="2">'первооч+нормативы'!#REF!</definedName>
    <definedName name="CField1" localSheetId="0">'расходы2009'!#REF!</definedName>
    <definedName name="CField1" localSheetId="1">'свод'!#REF!</definedName>
    <definedName name="CField2" localSheetId="2">'первооч+нормативы'!#REF!</definedName>
    <definedName name="CField2" localSheetId="0">'расходы2009'!#REF!</definedName>
    <definedName name="CField2" localSheetId="1">'свод'!#REF!</definedName>
    <definedName name="CField3" localSheetId="0">'расходы2009'!#REF!</definedName>
    <definedName name="CField4" localSheetId="0">'расходы2009'!#REF!</definedName>
    <definedName name="CField5" localSheetId="0">'расходы2009'!#REF!</definedName>
    <definedName name="CField6" localSheetId="0">'расходы2009'!#REF!</definedName>
    <definedName name="CField7" localSheetId="0">'расходы2009'!$G:$G</definedName>
    <definedName name="CField8" localSheetId="0">'расходы2009'!#REF!</definedName>
    <definedName name="CField9" localSheetId="0">'расходы2009'!#REF!</definedName>
    <definedName name="Chp" localSheetId="2">'первооч+нормативы'!#REF!</definedName>
    <definedName name="Chp" localSheetId="0">'расходы2009'!#REF!</definedName>
    <definedName name="Chp" localSheetId="1">'свод'!#REF!</definedName>
    <definedName name="Cls" localSheetId="2">'первооч+нормативы'!#REF!</definedName>
    <definedName name="Cls" localSheetId="0">'расходы2009'!#REF!</definedName>
    <definedName name="Cls" localSheetId="1">'свод'!#REF!</definedName>
    <definedName name="Ctg" localSheetId="2">'первооч+нормативы'!#REF!</definedName>
    <definedName name="Ctg" localSheetId="0">'расходы2009'!#REF!</definedName>
    <definedName name="Ctg" localSheetId="1">'свод'!#REF!</definedName>
    <definedName name="ExternalData_1" localSheetId="2">'первооч+нормативы'!#REF!</definedName>
    <definedName name="ExternalData_1" localSheetId="0">'расходы2009'!$G$3:$G$87</definedName>
    <definedName name="ExternalData_1" localSheetId="1">'свод'!#REF!</definedName>
    <definedName name="FD" localSheetId="2">'первооч+нормативы'!#REF!</definedName>
    <definedName name="FD" localSheetId="0">'расходы2009'!#REF!</definedName>
    <definedName name="FD" localSheetId="1">'свод'!#REF!</definedName>
    <definedName name="Header" localSheetId="2">'первооч+нормативы'!#REF!</definedName>
    <definedName name="Header" localSheetId="0">'расходы2009'!#REF!</definedName>
    <definedName name="Header" localSheetId="1">'свод'!#REF!</definedName>
    <definedName name="Itm" localSheetId="0">'расходы2009'!#REF!</definedName>
    <definedName name="Knd" localSheetId="0">'расходы2009'!#REF!</definedName>
    <definedName name="Prgr" localSheetId="0">'расходы2009'!#REF!</definedName>
    <definedName name="Pro" localSheetId="0">'расходы2009'!#REF!</definedName>
    <definedName name="SArt" localSheetId="2">'первооч+нормативы'!#REF!</definedName>
    <definedName name="SArt" localSheetId="0">'расходы2009'!#REF!</definedName>
    <definedName name="SArt" localSheetId="1">'свод'!#REF!</definedName>
    <definedName name="Sct" localSheetId="2">'первооч+нормативы'!#REF!</definedName>
    <definedName name="Sct" localSheetId="0">'расходы2009'!#REF!</definedName>
    <definedName name="Sct" localSheetId="1">'свод'!#REF!</definedName>
    <definedName name="SPro" localSheetId="0">'расходы2009'!#REF!</definedName>
    <definedName name="SSct" localSheetId="2">'первооч+нормативы'!#REF!</definedName>
    <definedName name="SSct" localSheetId="0">'расходы2009'!#REF!</definedName>
    <definedName name="SSct" localSheetId="1">'свод'!#REF!</definedName>
    <definedName name="_xlnm.Print_Titles" localSheetId="2">'первооч+нормативы'!$3:$4</definedName>
    <definedName name="_xlnm.Print_Titles" localSheetId="0">'расходы2009'!$3:$4</definedName>
    <definedName name="_xlnm.Print_Titles" localSheetId="1">'свод'!$3:$4</definedName>
    <definedName name="_xlnm.Print_Area" localSheetId="2">'первооч+нормативы'!$A$1:$D$25</definedName>
    <definedName name="_xlnm.Print_Area" localSheetId="0">'расходы2009'!$A$1:$O$122</definedName>
    <definedName name="_xlnm.Print_Area" localSheetId="1">'свод'!$A$1:$I$67</definedName>
  </definedNames>
  <calcPr fullCalcOnLoad="1"/>
</workbook>
</file>

<file path=xl/sharedStrings.xml><?xml version="1.0" encoding="utf-8"?>
<sst xmlns="http://schemas.openxmlformats.org/spreadsheetml/2006/main" count="234" uniqueCount="193">
  <si>
    <t>Отклонение 
(гр.7/гр.6а*100%)</t>
  </si>
  <si>
    <t>Раздел</t>
  </si>
  <si>
    <t>Подраздел</t>
  </si>
  <si>
    <t>Утверждено местными
Советами депутатов
на 2008 год</t>
  </si>
  <si>
    <t>Ожидаемое исполнение 2008 года</t>
  </si>
  <si>
    <t>Местные бюджеты</t>
  </si>
  <si>
    <t>Земельный налог</t>
  </si>
  <si>
    <t>Налог на недвижимость</t>
  </si>
  <si>
    <t>Налог на добавленную стоимость</t>
  </si>
  <si>
    <t>Прочие неналоговые доходы</t>
  </si>
  <si>
    <t>2007 год
Проект до сокращения</t>
  </si>
  <si>
    <t xml:space="preserve">Отклонение 
</t>
  </si>
  <si>
    <t>ОБЩЕГОСУДАРСТВЕННАЯ ДЕЯТЕЛЬНОСТЬ</t>
  </si>
  <si>
    <t>Государственные органы общего назначения</t>
  </si>
  <si>
    <t>Обеспечение проведения выборов и референдумов</t>
  </si>
  <si>
    <t>Обслуживание государственного долга Республики Беларусь</t>
  </si>
  <si>
    <t>Фундаментальные научные исследования</t>
  </si>
  <si>
    <t>Резервные фонды</t>
  </si>
  <si>
    <t>Другая общегосударственная деятельность</t>
  </si>
  <si>
    <t>НАЦИОНАЛЬНАЯ ОБОРОНА</t>
  </si>
  <si>
    <t>СУДЕБНАЯ ВЛАСТЬ, ПРАВООХРАНИТЕЛЬНАЯ ДЕЯТЕЛЬНОСТЬ И ОБЕСПЕЧЕНИЕ БЕЗОПАСНОСТИ</t>
  </si>
  <si>
    <t>Органы внутренних дел</t>
  </si>
  <si>
    <t>Органы и подразделения по чрезвычайным ситуациям</t>
  </si>
  <si>
    <t>Предупреждение и ликвидация последствий чрезвычайных ситуаций</t>
  </si>
  <si>
    <t>НАЦИОНАЛЬНАЯ ЭКОНОМИКА</t>
  </si>
  <si>
    <t>Общие экономические вопросы</t>
  </si>
  <si>
    <t>Сельское хозяйство, рыбохозяйственная деятельность</t>
  </si>
  <si>
    <t>Промышленность, строительство и архитектура</t>
  </si>
  <si>
    <t>Транспорт</t>
  </si>
  <si>
    <t>Связь</t>
  </si>
  <si>
    <t>Топливо и энергетика</t>
  </si>
  <si>
    <t>Другая деятельность в области национальной экономики</t>
  </si>
  <si>
    <t>ОХРАНА ОКРУЖАЮЩЕЙ СРЕДЫ</t>
  </si>
  <si>
    <t>Охрана природной среды</t>
  </si>
  <si>
    <t>ЖИЛИЩНО-КОММУНАЛЬНЫЕ УСЛУГИ И ЖИЛИЩНОЕ СТРОИТЕЛЬСТВО</t>
  </si>
  <si>
    <t xml:space="preserve">Жилищное строительство </t>
  </si>
  <si>
    <t>Жилищно-коммунальное хозяйство</t>
  </si>
  <si>
    <t>Благоустройство населенных пунктов</t>
  </si>
  <si>
    <t>Другие вопросы в области жилищно-коммунальных услуг</t>
  </si>
  <si>
    <t>ЗДРАВООХРАНЕНИЕ</t>
  </si>
  <si>
    <t>Медицинская помощь населению</t>
  </si>
  <si>
    <t>Санитарно-эпидемиологический надзор</t>
  </si>
  <si>
    <t>Другие расходы в области здравоохранения</t>
  </si>
  <si>
    <t>ФИЗИЧЕСКАЯ КУЛЬТУРА, СПОРТ, КУЛЬТУРА И СРЕДСТВА МАССОВОЙ ИНФОРМАЦИИ</t>
  </si>
  <si>
    <t>Физическая культура и спорт</t>
  </si>
  <si>
    <t>Культура</t>
  </si>
  <si>
    <t>Средства массовой информации</t>
  </si>
  <si>
    <t>Вопросы религии и другие вопросы в области физической культуры, спорта, культуры и средств массовой информации</t>
  </si>
  <si>
    <t>ОБРАЗОВАНИЕ</t>
  </si>
  <si>
    <t>Дошкольное образование</t>
  </si>
  <si>
    <t>Общее среднее образование</t>
  </si>
  <si>
    <t>Профессионально-техническое образование</t>
  </si>
  <si>
    <t>Среднее специальное  образование</t>
  </si>
  <si>
    <t>Повышение квалификации и переподготовка кадров</t>
  </si>
  <si>
    <t>Внешкольное воспитание и обучение</t>
  </si>
  <si>
    <t>СОЦИАЛЬНАЯ ПОЛИТИКА</t>
  </si>
  <si>
    <t>Социальная защита</t>
  </si>
  <si>
    <t>Социальная помощь</t>
  </si>
  <si>
    <t>Пенсионное обеспечение</t>
  </si>
  <si>
    <t>Помощь семьям, воспитывающим детей</t>
  </si>
  <si>
    <t>Молодежная политика</t>
  </si>
  <si>
    <t>Содействие занятости населения</t>
  </si>
  <si>
    <t>Помощь в обеспечении жильем</t>
  </si>
  <si>
    <t>Другие вопросы в области социальной политики</t>
  </si>
  <si>
    <t>Дефицит (-), профицит (+)</t>
  </si>
  <si>
    <t>РАСХОДЫ
Могилевская область</t>
  </si>
  <si>
    <t>из капвложений  КВ ЧАЭС пар. 916</t>
  </si>
  <si>
    <t>другие общегосударственные без КВ</t>
  </si>
  <si>
    <t>в том числе:</t>
  </si>
  <si>
    <t>ЧАЭС пар.160</t>
  </si>
  <si>
    <t>ЧАЭС пар.163</t>
  </si>
  <si>
    <t>ЧАЭС пар.177</t>
  </si>
  <si>
    <t>ЧАЭС пар.178</t>
  </si>
  <si>
    <t>ЧАЭС пар.179</t>
  </si>
  <si>
    <t>адвокаты пар.478</t>
  </si>
  <si>
    <t>иннновационный фонд облисполкома пар.675</t>
  </si>
  <si>
    <t>централизованные бух. Пар.926</t>
  </si>
  <si>
    <t>ОСВОД глава 226</t>
  </si>
  <si>
    <t>расходы ,не распределенные по параграфам, пар. 999</t>
  </si>
  <si>
    <t>ЧАЭС пар. 174 льготы</t>
  </si>
  <si>
    <t>ЧАЭС пар. 175 питание учащихся</t>
  </si>
  <si>
    <t>адресная соц. помощь пар.385</t>
  </si>
  <si>
    <t>бесплатное питание детей до 2-лет пар. 474</t>
  </si>
  <si>
    <t xml:space="preserve"> пар. 918 погребение и оздоровление</t>
  </si>
  <si>
    <t>отдельные мероприятия пар.998</t>
  </si>
  <si>
    <t>прочие расходы ,пар.999 ( БЖС+ДЮСШ профсоюзов+ ремонты памятников )</t>
  </si>
  <si>
    <t>имущественные отношения,картография,геодезия 4.8.2.</t>
  </si>
  <si>
    <t>туризм 4.8.4.</t>
  </si>
  <si>
    <t>бытовка 4.8.5 глава 106</t>
  </si>
  <si>
    <t>белкоопсоюз  4.8.5 глава 194</t>
  </si>
  <si>
    <t>регулирование экономической деятельности</t>
  </si>
  <si>
    <t>поддержка предпринимательства</t>
  </si>
  <si>
    <t>2007 год
Отчет</t>
  </si>
  <si>
    <t>2009 год
Проект  МФ от 16.06.2008</t>
  </si>
  <si>
    <t>2009 год
Проект  ФУ от 19.05.2008</t>
  </si>
  <si>
    <t>Отклонение проекта МФ  16.06.2008 от проекта ФУ 19.05.2008</t>
  </si>
  <si>
    <t>ОБЩЕГОСУДАРСТВЕННЫЕ РАСХОДЫ</t>
  </si>
  <si>
    <t>Обслуживание государственного долга, долгов органов местного управления и самоуправления</t>
  </si>
  <si>
    <t>прикладные научные исследования, научно- технические программы и проекты в области общегосударственных расходов</t>
  </si>
  <si>
    <t>Другие общегосударственные расходы</t>
  </si>
  <si>
    <t>из них:  капитальные вложения</t>
  </si>
  <si>
    <t>Трансферты другим уровням государственного управления</t>
  </si>
  <si>
    <t>Обеспечение военно-мобилизационной и вневойсковой подготовки</t>
  </si>
  <si>
    <t>ПРАВООХРАНИТЕЛЬНАЯ ДЕЯТЕЛЬНОСТЬ И ОБЕСПЕЧЕНИЕ БЕЗОПАСНОСТИ</t>
  </si>
  <si>
    <t>в том числе расходы за счет субвенций на АПК пар. 110</t>
  </si>
  <si>
    <t>в том числе расходы по ЧАЭС пар.161</t>
  </si>
  <si>
    <t>в том числе расходы по ЧАЭС пар.176</t>
  </si>
  <si>
    <t>расходы на сельское хозяйство без целевых</t>
  </si>
  <si>
    <t>Промышленность, энергетика, строительство и архитектура</t>
  </si>
  <si>
    <t>топливо и энергетика</t>
  </si>
  <si>
    <t>строительство и архитектура</t>
  </si>
  <si>
    <t>Другие отрасли национальной экономики</t>
  </si>
  <si>
    <t>Жилищное строительство</t>
  </si>
  <si>
    <t>Другие расходы в области жилищно-коммунальных услуг</t>
  </si>
  <si>
    <t>Вопросы религии и иные вопросы в области физической культуры, спорта, культуры и средств массовой информации</t>
  </si>
  <si>
    <t>Другие расходы в области образования</t>
  </si>
  <si>
    <t>ВНУТРЕННЕЕ ФИНАНСИРОВАНИЕ</t>
  </si>
  <si>
    <t>Источники, получаемые из других секторов государственного управления</t>
  </si>
  <si>
    <t>Бюджетные ссуды, бюджетные займы, полученные из других бюджетов</t>
  </si>
  <si>
    <t>получение бюджетных ссуд, бюджетных займов</t>
  </si>
  <si>
    <t>погашение основного долга</t>
  </si>
  <si>
    <t>Прочие источники внутреннего финансирования</t>
  </si>
  <si>
    <t>получение средств</t>
  </si>
  <si>
    <t>Источники от операций с принадлежащим государству имуществом</t>
  </si>
  <si>
    <t>Поступления от реализации принадлежащего государству имущества (в том числе акций)</t>
  </si>
  <si>
    <t>Поступления от реализации принадлежащих государству акций</t>
  </si>
  <si>
    <t>Поступления от реализации принадлежащего государству другого имущества</t>
  </si>
  <si>
    <t>Увеличение доли государства в уставных фондах (в том числе приобретение акций)</t>
  </si>
  <si>
    <t>приобретение акций в собственность государства</t>
  </si>
  <si>
    <t>Увеличение доли государства в уставных фондах (за исключением приобретения акций)</t>
  </si>
  <si>
    <t>Операции по средствам в иностранной валюте</t>
  </si>
  <si>
    <t>Разница, образовавшаяся при изменении курса иностранной валюты (курсовая разница)</t>
  </si>
  <si>
    <t>Операции по купле-продаже иностранной валюты</t>
  </si>
  <si>
    <t>Изменение остатков средств бюджета</t>
  </si>
  <si>
    <t>остатки на начало отчетного периода</t>
  </si>
  <si>
    <t>остатки на конец отчетного периода</t>
  </si>
  <si>
    <t>остатки на конец отчетного периода по бюджету</t>
  </si>
  <si>
    <t>остатки на начало отчетного периода по бюджету</t>
  </si>
  <si>
    <t>Справочно:</t>
  </si>
  <si>
    <t>Инновационные фонды областных и
Минского городского исполнительных комитетов</t>
  </si>
  <si>
    <t>Подоходный налог с физических лиц</t>
  </si>
  <si>
    <t>Доходы от продажи земельных участков в частную собственность гражданам, негосударственным юридическим лицам, собственность иностранным государствам, международным организациям</t>
  </si>
  <si>
    <t>Другие вопросы в области правоохранительной деятельности и обеспечения безопасности</t>
  </si>
  <si>
    <t>Налог на прибыль</t>
  </si>
  <si>
    <t>Налоги на доходы</t>
  </si>
  <si>
    <t>Налог на недвижимость на незавершенное строительство</t>
  </si>
  <si>
    <t>БЕЗВОЗМЕЗДНЫЕ ПОСТУПЛЕНИЯ</t>
  </si>
  <si>
    <t xml:space="preserve">ОХРАНА ОКРУЖАЮЩЕЙ СРЕДЫ </t>
  </si>
  <si>
    <t>рублей</t>
  </si>
  <si>
    <t>Другая деятельность в области охраны окружающей среды</t>
  </si>
  <si>
    <t>Благоустройство населенных пунктов (всего)</t>
  </si>
  <si>
    <t>Межбюджетные трансферты</t>
  </si>
  <si>
    <t xml:space="preserve">из них: доходы, поступающие в возмещение расходов, связанных с организацией (подготовкой) и проведением аукционов и конкурсов по продаже имущества, аукционов по продаже права заключения договоров аренды капитальных строений (зданий, сооружений), изолированных пом-й </t>
  </si>
  <si>
    <t>из них: плата за право заключения договоров аренды земельных участков</t>
  </si>
  <si>
    <t>из них: доходы от приватизации (продажи) жилых помещений государственного жилищного фонда</t>
  </si>
  <si>
    <t xml:space="preserve">Из них: </t>
  </si>
  <si>
    <t>Контрольная цифра</t>
  </si>
  <si>
    <t>В том числе: районный бюджет (бюджет города)</t>
  </si>
  <si>
    <t>Бюджеты сельсоветов</t>
  </si>
  <si>
    <t xml:space="preserve">Показатели
</t>
  </si>
  <si>
    <t>ИТОГО доходов, в том числе:</t>
  </si>
  <si>
    <t>Дорожное хозяйство (с учетом капитального строительства)</t>
  </si>
  <si>
    <t>ИТОГО расходов, в том числе:</t>
  </si>
  <si>
    <t>Профицит (+), дефицит (-)</t>
  </si>
  <si>
    <t>Иные межбюджетные трансферты из нижестоящего бюджета вышестоящему бюджету</t>
  </si>
  <si>
    <t>Решение об областном бюджете</t>
  </si>
  <si>
    <t>Бюджет района (города)</t>
  </si>
  <si>
    <t>Отклонение бюджета района (города) от областного бюджета (рост - +, уменьшение - -)</t>
  </si>
  <si>
    <t>На здравоохранение</t>
  </si>
  <si>
    <t xml:space="preserve">На образование (без учета средств на капитальное строительство) </t>
  </si>
  <si>
    <t xml:space="preserve">На проведение капитального ремонта, реконструкции, модернизации объектов жилищно-коммунального хозяйства, включая перевод котельных на местные виды топлива, по районам и городам Бобруйску и Могилеву </t>
  </si>
  <si>
    <t>Наименование</t>
  </si>
  <si>
    <t>ЗАРАБОТНАЯ ПЛАТА РАБОЧИХ И СЛУЖАЩИХ</t>
  </si>
  <si>
    <t>ВЗНОСЫ (ОТЧИСЛЕНИЯ) НА СОЦИАЛЬНОЕ СТРАХОВАНИЕ</t>
  </si>
  <si>
    <t>Лекарственные средства и изделия медицинского назначения</t>
  </si>
  <si>
    <t>Продукты питания</t>
  </si>
  <si>
    <t>ОПЛАТА КОММУНАЛЬНЫХ УСЛУГ</t>
  </si>
  <si>
    <t>ОБСЛУЖИВАНИЕ ЦЕННЫХ БУМАГ</t>
  </si>
  <si>
    <t>субсидирование услуг транспорта (раздел 4 подраздел 5)</t>
  </si>
  <si>
    <t>субсидии организациям, реализующим твердое топливо, топливные брикеты и дрова для населения по фиксированным розничным ценам (раздел 4 подраздел 8)</t>
  </si>
  <si>
    <t>субсидирование жилищно-коммунальных услуг (раздел 6 подраздел 2 параграфы 145,181)</t>
  </si>
  <si>
    <t>ТЕКУЩИЕ БЮДЖЕТНЫЕ ТРАНСФЕРТЫ НАСЕЛЕНИЮ</t>
  </si>
  <si>
    <t>КАПИТАЛЬНЫЕ БЮДЖЕТНЫЕ ТРАНСФЕРТЫ НАСЕЛЕНИЮ</t>
  </si>
  <si>
    <t>ВСЕГО ПЕРВООЧЕРЕДНЫХ РАСХОДОВ:</t>
  </si>
  <si>
    <t>НАЛОГОВЫЕ ДОХОДЫ, из них:</t>
  </si>
  <si>
    <t>НЕНАЛОГОВЫЕ ДОХОДЫ, из них:</t>
  </si>
  <si>
    <t>Консолидация</t>
  </si>
  <si>
    <t>На образование в части расходов на функционирование государственных учреждений общего среднего образования по районам, городам областного подчинения</t>
  </si>
  <si>
    <t xml:space="preserve">Бюджет 2022 </t>
  </si>
  <si>
    <t>Отклонение бюджета 2022 от контрольной цифры (рост - +, уменьшение - -)</t>
  </si>
  <si>
    <t>Соблюдение минимальных нормативов бюджетной обеспеченности расходов на 2022 год</t>
  </si>
  <si>
    <t>Анализ первоочередных расходов бюджета Быховского района  за 2022 год</t>
  </si>
  <si>
    <t>Анализ бюджета Быховского района за 2022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</si>
</sst>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0"/>
    </font>
    <font>
      <b/>
      <u val="single"/>
      <sz val="11"/>
      <name val="Times New Roman"/>
      <family val="1"/>
    </font>
    <font>
      <sz val="11"/>
      <name val="Times New Roman Cyr"/>
      <family val="0"/>
    </font>
    <font>
      <b/>
      <i/>
      <sz val="11"/>
      <name val="Times New Roman Cyr"/>
      <family val="0"/>
    </font>
    <font>
      <sz val="10"/>
      <name val="Times New Roman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13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3"/>
      <name val="Times New Roman"/>
      <family val="1"/>
    </font>
    <font>
      <b/>
      <sz val="18"/>
      <color indexed="8"/>
      <name val="Times New Roman"/>
      <family val="1"/>
    </font>
    <font>
      <sz val="1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3"/>
      <color indexed="8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0"/>
    </font>
    <font>
      <sz val="14"/>
      <name val="Arial Cyr"/>
      <family val="0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57" applyFont="1" applyFill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/>
      <protection/>
    </xf>
    <xf numFmtId="0" fontId="8" fillId="0" borderId="0" xfId="57" applyFont="1" applyFill="1" applyAlignment="1">
      <alignment horizontal="center" vertical="top" wrapText="1"/>
      <protection/>
    </xf>
    <xf numFmtId="0" fontId="10" fillId="0" borderId="0" xfId="57" applyFont="1" applyFill="1" applyAlignment="1">
      <alignment/>
      <protection/>
    </xf>
    <xf numFmtId="0" fontId="9" fillId="0" borderId="0" xfId="57" applyFont="1" applyFill="1" applyAlignment="1">
      <alignment/>
      <protection/>
    </xf>
    <xf numFmtId="0" fontId="11" fillId="0" borderId="0" xfId="57" applyFont="1" applyFill="1" applyAlignment="1">
      <alignment vertical="top"/>
      <protection/>
    </xf>
    <xf numFmtId="165" fontId="15" fillId="0" borderId="10" xfId="55" applyNumberFormat="1" applyFont="1" applyBorder="1" applyAlignment="1">
      <alignment horizontal="right"/>
      <protection/>
    </xf>
    <xf numFmtId="0" fontId="15" fillId="0" borderId="10" xfId="55" applyFont="1" applyBorder="1" applyAlignment="1">
      <alignment wrapText="1"/>
      <protection/>
    </xf>
    <xf numFmtId="0" fontId="6" fillId="0" borderId="11" xfId="56" applyFont="1" applyFill="1" applyBorder="1" applyAlignment="1">
      <alignment wrapText="1"/>
      <protection/>
    </xf>
    <xf numFmtId="0" fontId="6" fillId="0" borderId="0" xfId="56" applyFont="1" applyFill="1" applyAlignment="1">
      <alignment/>
      <protection/>
    </xf>
    <xf numFmtId="0" fontId="6" fillId="0" borderId="0" xfId="56" applyFont="1" applyFill="1" applyBorder="1" applyAlignment="1">
      <alignment wrapText="1"/>
      <protection/>
    </xf>
    <xf numFmtId="4" fontId="7" fillId="0" borderId="12" xfId="56" applyNumberFormat="1" applyFont="1" applyFill="1" applyBorder="1" applyAlignment="1">
      <alignment horizontal="center" vertical="top" wrapText="1"/>
      <protection/>
    </xf>
    <xf numFmtId="164" fontId="7" fillId="0" borderId="13" xfId="56" applyNumberFormat="1" applyFont="1" applyFill="1" applyBorder="1" applyAlignment="1">
      <alignment horizontal="center" vertical="top" textRotation="90" wrapText="1"/>
      <protection/>
    </xf>
    <xf numFmtId="164" fontId="7" fillId="0" borderId="13" xfId="56" applyNumberFormat="1" applyFont="1" applyFill="1" applyBorder="1" applyAlignment="1">
      <alignment horizontal="center" vertical="center" textRotation="90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4" fontId="7" fillId="0" borderId="14" xfId="56" applyNumberFormat="1" applyFont="1" applyFill="1" applyBorder="1" applyAlignment="1">
      <alignment horizontal="center" vertical="top" wrapText="1"/>
      <protection/>
    </xf>
    <xf numFmtId="4" fontId="7" fillId="0" borderId="13" xfId="56" applyNumberFormat="1" applyFont="1" applyFill="1" applyBorder="1" applyAlignment="1">
      <alignment horizontal="center" vertical="top" wrapText="1"/>
      <protection/>
    </xf>
    <xf numFmtId="0" fontId="7" fillId="0" borderId="15" xfId="56" applyFont="1" applyFill="1" applyBorder="1" applyAlignment="1">
      <alignment horizontal="center" vertical="top" wrapText="1"/>
      <protection/>
    </xf>
    <xf numFmtId="0" fontId="8" fillId="0" borderId="0" xfId="56" applyFont="1" applyFill="1" applyAlignment="1">
      <alignment horizontal="center" vertical="top" wrapText="1"/>
      <protection/>
    </xf>
    <xf numFmtId="3" fontId="7" fillId="0" borderId="10" xfId="56" applyNumberFormat="1" applyFont="1" applyFill="1" applyBorder="1" applyAlignment="1">
      <alignment horizontal="center" wrapText="1"/>
      <protection/>
    </xf>
    <xf numFmtId="0" fontId="8" fillId="0" borderId="0" xfId="56" applyFont="1" applyFill="1" applyAlignment="1">
      <alignment horizontal="center" wrapText="1"/>
      <protection/>
    </xf>
    <xf numFmtId="165" fontId="13" fillId="0" borderId="0" xfId="56" applyNumberFormat="1" applyFont="1" applyFill="1" applyAlignment="1">
      <alignment horizontal="right"/>
      <protection/>
    </xf>
    <xf numFmtId="0" fontId="13" fillId="0" borderId="10" xfId="56" applyFont="1" applyFill="1" applyBorder="1" applyAlignment="1">
      <alignment wrapText="1"/>
      <protection/>
    </xf>
    <xf numFmtId="164" fontId="13" fillId="0" borderId="10" xfId="56" applyNumberFormat="1" applyFont="1" applyFill="1" applyBorder="1" applyAlignment="1">
      <alignment/>
      <protection/>
    </xf>
    <xf numFmtId="165" fontId="13" fillId="0" borderId="10" xfId="56" applyNumberFormat="1" applyFont="1" applyFill="1" applyBorder="1" applyAlignment="1">
      <alignment horizontal="right"/>
      <protection/>
    </xf>
    <xf numFmtId="165" fontId="14" fillId="0" borderId="10" xfId="56" applyNumberFormat="1" applyFont="1" applyFill="1" applyBorder="1" applyAlignment="1">
      <alignment horizontal="right"/>
      <protection/>
    </xf>
    <xf numFmtId="0" fontId="8" fillId="0" borderId="0" xfId="56" applyFont="1" applyFill="1" applyAlignment="1">
      <alignment/>
      <protection/>
    </xf>
    <xf numFmtId="165" fontId="14" fillId="0" borderId="0" xfId="56" applyNumberFormat="1" applyFont="1" applyFill="1" applyAlignment="1">
      <alignment horizontal="right"/>
      <protection/>
    </xf>
    <xf numFmtId="0" fontId="14" fillId="33" borderId="10" xfId="56" applyFont="1" applyFill="1" applyBorder="1" applyAlignment="1">
      <alignment wrapText="1"/>
      <protection/>
    </xf>
    <xf numFmtId="164" fontId="14" fillId="33" borderId="10" xfId="56" applyNumberFormat="1" applyFont="1" applyFill="1" applyBorder="1" applyAlignment="1">
      <alignment/>
      <protection/>
    </xf>
    <xf numFmtId="165" fontId="14" fillId="33" borderId="10" xfId="56" applyNumberFormat="1" applyFont="1" applyFill="1" applyBorder="1" applyAlignment="1">
      <alignment horizontal="right"/>
      <protection/>
    </xf>
    <xf numFmtId="165" fontId="8" fillId="0" borderId="0" xfId="56" applyNumberFormat="1" applyFont="1" applyFill="1" applyAlignment="1">
      <alignment horizontal="right"/>
      <protection/>
    </xf>
    <xf numFmtId="0" fontId="8" fillId="0" borderId="10" xfId="56" applyFont="1" applyFill="1" applyBorder="1" applyAlignment="1">
      <alignment wrapText="1"/>
      <protection/>
    </xf>
    <xf numFmtId="164" fontId="8" fillId="0" borderId="10" xfId="56" applyNumberFormat="1" applyFont="1" applyFill="1" applyBorder="1" applyAlignment="1">
      <alignment/>
      <protection/>
    </xf>
    <xf numFmtId="165" fontId="18" fillId="0" borderId="10" xfId="56" applyNumberFormat="1" applyFont="1" applyBorder="1" applyAlignment="1">
      <alignment horizontal="right"/>
      <protection/>
    </xf>
    <xf numFmtId="4" fontId="18" fillId="0" borderId="10" xfId="56" applyNumberFormat="1" applyFont="1" applyBorder="1" applyAlignment="1">
      <alignment horizontal="right"/>
      <protection/>
    </xf>
    <xf numFmtId="165" fontId="8" fillId="0" borderId="10" xfId="56" applyNumberFormat="1" applyFont="1" applyFill="1" applyBorder="1" applyAlignment="1">
      <alignment horizontal="right"/>
      <protection/>
    </xf>
    <xf numFmtId="0" fontId="8" fillId="0" borderId="10" xfId="56" applyFont="1" applyBorder="1" applyAlignment="1">
      <alignment wrapText="1"/>
      <protection/>
    </xf>
    <xf numFmtId="0" fontId="8" fillId="34" borderId="10" xfId="56" applyFont="1" applyFill="1" applyBorder="1" applyAlignment="1">
      <alignment wrapText="1"/>
      <protection/>
    </xf>
    <xf numFmtId="164" fontId="8" fillId="34" borderId="10" xfId="56" applyNumberFormat="1" applyFont="1" applyFill="1" applyBorder="1" applyAlignment="1">
      <alignment/>
      <protection/>
    </xf>
    <xf numFmtId="165" fontId="8" fillId="34" borderId="10" xfId="56" applyNumberFormat="1" applyFont="1" applyFill="1" applyBorder="1" applyAlignment="1">
      <alignment horizontal="right"/>
      <protection/>
    </xf>
    <xf numFmtId="165" fontId="14" fillId="34" borderId="10" xfId="56" applyNumberFormat="1" applyFont="1" applyFill="1" applyBorder="1" applyAlignment="1">
      <alignment horizontal="right"/>
      <protection/>
    </xf>
    <xf numFmtId="0" fontId="8" fillId="35" borderId="10" xfId="56" applyFont="1" applyFill="1" applyBorder="1" applyAlignment="1">
      <alignment wrapText="1"/>
      <protection/>
    </xf>
    <xf numFmtId="164" fontId="8" fillId="35" borderId="10" xfId="56" applyNumberFormat="1" applyFont="1" applyFill="1" applyBorder="1" applyAlignment="1">
      <alignment/>
      <protection/>
    </xf>
    <xf numFmtId="165" fontId="8" fillId="35" borderId="10" xfId="56" applyNumberFormat="1" applyFont="1" applyFill="1" applyBorder="1" applyAlignment="1">
      <alignment horizontal="right"/>
      <protection/>
    </xf>
    <xf numFmtId="165" fontId="8" fillId="36" borderId="10" xfId="56" applyNumberFormat="1" applyFont="1" applyFill="1" applyBorder="1" applyAlignment="1">
      <alignment horizontal="right"/>
      <protection/>
    </xf>
    <xf numFmtId="165" fontId="16" fillId="0" borderId="0" xfId="56" applyNumberFormat="1" applyFont="1" applyFill="1" applyAlignment="1">
      <alignment horizontal="right"/>
      <protection/>
    </xf>
    <xf numFmtId="165" fontId="15" fillId="0" borderId="10" xfId="56" applyNumberFormat="1" applyFont="1" applyBorder="1" applyAlignment="1">
      <alignment horizontal="right"/>
      <protection/>
    </xf>
    <xf numFmtId="165" fontId="18" fillId="0" borderId="10" xfId="55" applyNumberFormat="1" applyFont="1" applyBorder="1" applyAlignment="1">
      <alignment horizontal="right"/>
      <protection/>
    </xf>
    <xf numFmtId="0" fontId="8" fillId="36" borderId="10" xfId="56" applyFont="1" applyFill="1" applyBorder="1" applyAlignment="1">
      <alignment wrapText="1"/>
      <protection/>
    </xf>
    <xf numFmtId="0" fontId="15" fillId="0" borderId="10" xfId="56" applyFont="1" applyBorder="1" applyAlignment="1">
      <alignment wrapText="1"/>
      <protection/>
    </xf>
    <xf numFmtId="165" fontId="18" fillId="34" borderId="10" xfId="56" applyNumberFormat="1" applyFont="1" applyFill="1" applyBorder="1" applyAlignment="1">
      <alignment horizontal="right"/>
      <protection/>
    </xf>
    <xf numFmtId="4" fontId="18" fillId="34" borderId="10" xfId="56" applyNumberFormat="1" applyFont="1" applyFill="1" applyBorder="1" applyAlignment="1">
      <alignment horizontal="right"/>
      <protection/>
    </xf>
    <xf numFmtId="0" fontId="13" fillId="34" borderId="10" xfId="56" applyFont="1" applyFill="1" applyBorder="1" applyAlignment="1">
      <alignment wrapText="1"/>
      <protection/>
    </xf>
    <xf numFmtId="164" fontId="13" fillId="34" borderId="10" xfId="56" applyNumberFormat="1" applyFont="1" applyFill="1" applyBorder="1" applyAlignment="1">
      <alignment/>
      <protection/>
    </xf>
    <xf numFmtId="165" fontId="13" fillId="34" borderId="10" xfId="56" applyNumberFormat="1" applyFont="1" applyFill="1" applyBorder="1" applyAlignment="1">
      <alignment horizontal="right"/>
      <protection/>
    </xf>
    <xf numFmtId="0" fontId="14" fillId="0" borderId="10" xfId="56" applyFont="1" applyFill="1" applyBorder="1" applyAlignment="1">
      <alignment wrapText="1"/>
      <protection/>
    </xf>
    <xf numFmtId="164" fontId="14" fillId="0" borderId="10" xfId="56" applyNumberFormat="1" applyFont="1" applyFill="1" applyBorder="1" applyAlignment="1">
      <alignment/>
      <protection/>
    </xf>
    <xf numFmtId="165" fontId="17" fillId="0" borderId="10" xfId="56" applyNumberFormat="1" applyFont="1" applyBorder="1" applyAlignment="1">
      <alignment/>
      <protection/>
    </xf>
    <xf numFmtId="165" fontId="19" fillId="0" borderId="10" xfId="56" applyNumberFormat="1" applyFont="1" applyBorder="1" applyAlignment="1">
      <alignment/>
      <protection/>
    </xf>
    <xf numFmtId="165" fontId="15" fillId="0" borderId="10" xfId="56" applyNumberFormat="1" applyFont="1" applyBorder="1" applyAlignment="1">
      <alignment/>
      <protection/>
    </xf>
    <xf numFmtId="165" fontId="15" fillId="0" borderId="10" xfId="55" applyNumberFormat="1" applyFont="1" applyBorder="1" applyAlignment="1">
      <alignment horizontal="right" vertical="top"/>
      <protection/>
    </xf>
    <xf numFmtId="0" fontId="15" fillId="0" borderId="10" xfId="56" applyNumberFormat="1" applyFont="1" applyBorder="1" applyAlignment="1">
      <alignment vertical="top" wrapText="1"/>
      <protection/>
    </xf>
    <xf numFmtId="164" fontId="15" fillId="0" borderId="10" xfId="56" applyNumberFormat="1" applyFont="1" applyBorder="1" applyAlignment="1">
      <alignment/>
      <protection/>
    </xf>
    <xf numFmtId="165" fontId="8" fillId="0" borderId="11" xfId="56" applyNumberFormat="1" applyFont="1" applyFill="1" applyBorder="1" applyAlignment="1">
      <alignment horizontal="right"/>
      <protection/>
    </xf>
    <xf numFmtId="165" fontId="17" fillId="0" borderId="10" xfId="56" applyNumberFormat="1" applyFont="1" applyFill="1" applyBorder="1" applyAlignment="1">
      <alignment/>
      <protection/>
    </xf>
    <xf numFmtId="165" fontId="8" fillId="0" borderId="10" xfId="56" applyNumberFormat="1" applyFont="1" applyFill="1" applyBorder="1" applyAlignment="1">
      <alignment wrapText="1"/>
      <protection/>
    </xf>
    <xf numFmtId="4" fontId="8" fillId="0" borderId="10" xfId="56" applyNumberFormat="1" applyFont="1" applyFill="1" applyBorder="1" applyAlignment="1">
      <alignment horizontal="right"/>
      <protection/>
    </xf>
    <xf numFmtId="4" fontId="11" fillId="0" borderId="0" xfId="56" applyNumberFormat="1" applyFont="1" applyFill="1" applyAlignment="1">
      <alignment horizontal="right"/>
      <protection/>
    </xf>
    <xf numFmtId="0" fontId="11" fillId="0" borderId="0" xfId="56" applyFont="1" applyFill="1" applyAlignment="1">
      <alignment/>
      <protection/>
    </xf>
    <xf numFmtId="4" fontId="8" fillId="0" borderId="0" xfId="56" applyNumberFormat="1" applyFont="1" applyFill="1" applyAlignment="1">
      <alignment horizontal="right"/>
      <protection/>
    </xf>
    <xf numFmtId="4" fontId="11" fillId="0" borderId="0" xfId="56" applyNumberFormat="1" applyFont="1" applyFill="1" applyAlignment="1">
      <alignment horizontal="right"/>
      <protection/>
    </xf>
    <xf numFmtId="0" fontId="11" fillId="0" borderId="0" xfId="56" applyFont="1" applyFill="1" applyAlignment="1">
      <alignment/>
      <protection/>
    </xf>
    <xf numFmtId="0" fontId="12" fillId="0" borderId="0" xfId="57" applyFont="1" applyFill="1" applyAlignment="1">
      <alignment/>
      <protection/>
    </xf>
    <xf numFmtId="0" fontId="20" fillId="0" borderId="0" xfId="57" applyFont="1" applyFill="1" applyBorder="1" applyAlignment="1">
      <alignment vertical="top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164" fontId="20" fillId="0" borderId="10" xfId="57" applyNumberFormat="1" applyFont="1" applyFill="1" applyBorder="1" applyAlignment="1">
      <alignment horizontal="center" vertical="center" textRotation="90" wrapText="1"/>
      <protection/>
    </xf>
    <xf numFmtId="0" fontId="22" fillId="0" borderId="0" xfId="57" applyFont="1" applyFill="1" applyAlignment="1">
      <alignment vertical="top"/>
      <protection/>
    </xf>
    <xf numFmtId="43" fontId="20" fillId="0" borderId="0" xfId="64" applyFont="1" applyFill="1" applyAlignment="1">
      <alignment horizontal="right" vertical="top"/>
    </xf>
    <xf numFmtId="43" fontId="22" fillId="0" borderId="0" xfId="64" applyFont="1" applyFill="1" applyAlignment="1">
      <alignment vertical="top"/>
    </xf>
    <xf numFmtId="0" fontId="26" fillId="0" borderId="0" xfId="57" applyFont="1" applyFill="1" applyAlignment="1">
      <alignment vertical="top"/>
      <protection/>
    </xf>
    <xf numFmtId="0" fontId="24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3" fontId="22" fillId="0" borderId="10" xfId="64" applyFont="1" applyFill="1" applyBorder="1" applyAlignment="1">
      <alignment horizontal="center" vertical="center" wrapText="1"/>
    </xf>
    <xf numFmtId="0" fontId="27" fillId="0" borderId="0" xfId="57" applyFont="1" applyFill="1" applyAlignment="1">
      <alignment vertical="top"/>
      <protection/>
    </xf>
    <xf numFmtId="0" fontId="2" fillId="37" borderId="0" xfId="57" applyFont="1" applyFill="1" applyAlignment="1">
      <alignment vertical="top"/>
      <protection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8" fillId="0" borderId="0" xfId="57" applyFont="1" applyFill="1" applyAlignment="1">
      <alignment vertical="top"/>
      <protection/>
    </xf>
    <xf numFmtId="43" fontId="29" fillId="0" borderId="10" xfId="64" applyFont="1" applyFill="1" applyBorder="1" applyAlignment="1">
      <alignment horizontal="center" vertical="center" wrapText="1"/>
    </xf>
    <xf numFmtId="0" fontId="24" fillId="37" borderId="10" xfId="0" applyNumberFormat="1" applyFont="1" applyFill="1" applyBorder="1" applyAlignment="1">
      <alignment vertical="top" wrapText="1"/>
    </xf>
    <xf numFmtId="0" fontId="25" fillId="37" borderId="10" xfId="0" applyFont="1" applyFill="1" applyBorder="1" applyAlignment="1">
      <alignment vertical="center" wrapText="1"/>
    </xf>
    <xf numFmtId="0" fontId="26" fillId="37" borderId="0" xfId="57" applyFont="1" applyFill="1" applyAlignment="1">
      <alignment vertical="top"/>
      <protection/>
    </xf>
    <xf numFmtId="0" fontId="2" fillId="0" borderId="0" xfId="57" applyFont="1" applyFill="1" applyAlignment="1">
      <alignment vertical="top"/>
      <protection/>
    </xf>
    <xf numFmtId="0" fontId="22" fillId="0" borderId="10" xfId="57" applyFont="1" applyFill="1" applyBorder="1" applyAlignment="1">
      <alignment vertical="top"/>
      <protection/>
    </xf>
    <xf numFmtId="0" fontId="23" fillId="0" borderId="10" xfId="57" applyFont="1" applyFill="1" applyBorder="1" applyAlignment="1">
      <alignment vertical="top"/>
      <protection/>
    </xf>
    <xf numFmtId="43" fontId="22" fillId="0" borderId="10" xfId="64" applyFont="1" applyFill="1" applyBorder="1" applyAlignment="1">
      <alignment vertical="top" wrapText="1"/>
    </xf>
    <xf numFmtId="43" fontId="23" fillId="0" borderId="10" xfId="64" applyFont="1" applyFill="1" applyBorder="1" applyAlignment="1">
      <alignment vertical="top" wrapText="1"/>
    </xf>
    <xf numFmtId="0" fontId="34" fillId="0" borderId="10" xfId="54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vertical="top" wrapText="1"/>
      <protection/>
    </xf>
    <xf numFmtId="0" fontId="36" fillId="0" borderId="10" xfId="54" applyFont="1" applyFill="1" applyBorder="1" applyAlignment="1">
      <alignment vertical="top" wrapText="1"/>
      <protection/>
    </xf>
    <xf numFmtId="4" fontId="22" fillId="0" borderId="10" xfId="64" applyNumberFormat="1" applyFont="1" applyFill="1" applyBorder="1" applyAlignment="1">
      <alignment vertical="top"/>
    </xf>
    <xf numFmtId="4" fontId="23" fillId="0" borderId="10" xfId="64" applyNumberFormat="1" applyFont="1" applyFill="1" applyBorder="1" applyAlignment="1">
      <alignment vertical="top"/>
    </xf>
    <xf numFmtId="4" fontId="25" fillId="37" borderId="10" xfId="64" applyNumberFormat="1" applyFont="1" applyFill="1" applyBorder="1" applyAlignment="1">
      <alignment vertical="center" wrapText="1"/>
    </xf>
    <xf numFmtId="4" fontId="25" fillId="0" borderId="10" xfId="64" applyNumberFormat="1" applyFont="1" applyBorder="1" applyAlignment="1">
      <alignment vertical="center" wrapText="1"/>
    </xf>
    <xf numFmtId="4" fontId="22" fillId="0" borderId="10" xfId="64" applyNumberFormat="1" applyFont="1" applyBorder="1" applyAlignment="1">
      <alignment vertical="center" wrapText="1"/>
    </xf>
    <xf numFmtId="4" fontId="22" fillId="38" borderId="10" xfId="64" applyNumberFormat="1" applyFont="1" applyFill="1" applyBorder="1" applyAlignment="1">
      <alignment vertical="center" wrapText="1"/>
    </xf>
    <xf numFmtId="4" fontId="25" fillId="37" borderId="10" xfId="57" applyNumberFormat="1" applyFont="1" applyFill="1" applyBorder="1" applyAlignment="1">
      <alignment vertical="top"/>
      <protection/>
    </xf>
    <xf numFmtId="4" fontId="25" fillId="0" borderId="10" xfId="57" applyNumberFormat="1" applyFont="1" applyFill="1" applyBorder="1" applyAlignment="1">
      <alignment vertical="top"/>
      <protection/>
    </xf>
    <xf numFmtId="4" fontId="29" fillId="0" borderId="10" xfId="57" applyNumberFormat="1" applyFont="1" applyFill="1" applyBorder="1" applyAlignment="1">
      <alignment/>
      <protection/>
    </xf>
    <xf numFmtId="4" fontId="22" fillId="0" borderId="10" xfId="57" applyNumberFormat="1" applyFont="1" applyFill="1" applyBorder="1" applyAlignment="1">
      <alignment/>
      <protection/>
    </xf>
    <xf numFmtId="4" fontId="23" fillId="0" borderId="10" xfId="57" applyNumberFormat="1" applyFont="1" applyFill="1" applyBorder="1" applyAlignment="1">
      <alignment vertical="top"/>
      <protection/>
    </xf>
    <xf numFmtId="4" fontId="22" fillId="0" borderId="10" xfId="57" applyNumberFormat="1" applyFont="1" applyFill="1" applyBorder="1" applyAlignment="1">
      <alignment vertical="top"/>
      <protection/>
    </xf>
    <xf numFmtId="4" fontId="29" fillId="0" borderId="10" xfId="57" applyNumberFormat="1" applyFont="1" applyFill="1" applyBorder="1" applyAlignment="1">
      <alignment vertical="top"/>
      <protection/>
    </xf>
    <xf numFmtId="4" fontId="38" fillId="0" borderId="10" xfId="57" applyNumberFormat="1" applyFont="1" applyFill="1" applyBorder="1" applyAlignment="1">
      <alignment vertical="top"/>
      <protection/>
    </xf>
    <xf numFmtId="4" fontId="29" fillId="38" borderId="10" xfId="57" applyNumberFormat="1" applyFont="1" applyFill="1" applyBorder="1" applyAlignment="1">
      <alignment/>
      <protection/>
    </xf>
    <xf numFmtId="4" fontId="38" fillId="38" borderId="10" xfId="57" applyNumberFormat="1" applyFont="1" applyFill="1" applyBorder="1" applyAlignment="1">
      <alignment vertical="top"/>
      <protection/>
    </xf>
    <xf numFmtId="4" fontId="29" fillId="38" borderId="10" xfId="57" applyNumberFormat="1" applyFont="1" applyFill="1" applyBorder="1" applyAlignment="1">
      <alignment vertical="top"/>
      <protection/>
    </xf>
    <xf numFmtId="4" fontId="23" fillId="0" borderId="10" xfId="57" applyNumberFormat="1" applyFont="1" applyFill="1" applyBorder="1" applyAlignment="1">
      <alignment vertical="center"/>
      <protection/>
    </xf>
    <xf numFmtId="4" fontId="38" fillId="0" borderId="10" xfId="57" applyNumberFormat="1" applyFont="1" applyFill="1" applyBorder="1" applyAlignment="1">
      <alignment vertical="center"/>
      <protection/>
    </xf>
    <xf numFmtId="4" fontId="22" fillId="0" borderId="10" xfId="57" applyNumberFormat="1" applyFont="1" applyFill="1" applyBorder="1" applyAlignment="1">
      <alignment vertical="center"/>
      <protection/>
    </xf>
    <xf numFmtId="4" fontId="29" fillId="0" borderId="10" xfId="57" applyNumberFormat="1" applyFont="1" applyFill="1" applyBorder="1" applyAlignment="1">
      <alignment vertical="center"/>
      <protection/>
    </xf>
    <xf numFmtId="0" fontId="73" fillId="0" borderId="0" xfId="0" applyFont="1" applyAlignment="1">
      <alignment wrapText="1"/>
    </xf>
    <xf numFmtId="4" fontId="23" fillId="38" borderId="10" xfId="64" applyNumberFormat="1" applyFont="1" applyFill="1" applyBorder="1" applyAlignment="1">
      <alignment vertical="top"/>
    </xf>
    <xf numFmtId="4" fontId="23" fillId="38" borderId="10" xfId="57" applyNumberFormat="1" applyFont="1" applyFill="1" applyBorder="1" applyAlignment="1">
      <alignment vertical="top"/>
      <protection/>
    </xf>
    <xf numFmtId="0" fontId="4" fillId="38" borderId="0" xfId="57" applyFont="1" applyFill="1" applyAlignment="1">
      <alignment horizontal="center" vertical="top" wrapText="1"/>
      <protection/>
    </xf>
    <xf numFmtId="0" fontId="37" fillId="38" borderId="0" xfId="0" applyFont="1" applyFill="1" applyAlignment="1">
      <alignment vertical="top"/>
    </xf>
    <xf numFmtId="0" fontId="30" fillId="0" borderId="0" xfId="57" applyFont="1" applyFill="1" applyAlignment="1">
      <alignment horizontal="center" vertical="top" wrapText="1"/>
      <protection/>
    </xf>
    <xf numFmtId="0" fontId="31" fillId="0" borderId="0" xfId="0" applyFont="1" applyAlignment="1">
      <alignment vertical="top"/>
    </xf>
    <xf numFmtId="0" fontId="32" fillId="0" borderId="0" xfId="57" applyFont="1" applyFill="1" applyAlignment="1">
      <alignment horizontal="center" vertical="top" wrapText="1"/>
      <protection/>
    </xf>
    <xf numFmtId="0" fontId="33" fillId="0" borderId="0" xfId="0" applyFont="1" applyAlignment="1">
      <alignment vertical="top"/>
    </xf>
    <xf numFmtId="0" fontId="21" fillId="0" borderId="0" xfId="57" applyFont="1" applyFill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KSELECT1" xfId="55"/>
    <cellStyle name="Обычный_Проект 2009-2" xfId="56"/>
    <cellStyle name="Обычный_Проект 2009-после СМ-15.07(1)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129"/>
  <sheetViews>
    <sheetView zoomScalePageLayoutView="0" workbookViewId="0" topLeftCell="D2">
      <pane xSplit="6" ySplit="3" topLeftCell="J45" activePane="bottomRight" state="frozen"/>
      <selection pane="topLeft" activeCell="D2" sqref="D2"/>
      <selection pane="topRight" activeCell="J2" sqref="J2"/>
      <selection pane="bottomLeft" activeCell="D5" sqref="D5"/>
      <selection pane="bottomRight" activeCell="K32" sqref="K32"/>
    </sheetView>
  </sheetViews>
  <sheetFormatPr defaultColWidth="8.00390625" defaultRowHeight="12.75" outlineLevelRow="2" outlineLevelCol="1"/>
  <cols>
    <col min="1" max="1" width="16.75390625" style="73" hidden="1" customWidth="1"/>
    <col min="2" max="2" width="14.75390625" style="73" hidden="1" customWidth="1"/>
    <col min="3" max="3" width="10.125" style="73" hidden="1" customWidth="1"/>
    <col min="4" max="4" width="40.75390625" style="73" customWidth="1"/>
    <col min="5" max="5" width="3.875" style="73" bestFit="1" customWidth="1"/>
    <col min="6" max="6" width="3.625" style="73" bestFit="1" customWidth="1"/>
    <col min="7" max="8" width="17.875" style="73" hidden="1" customWidth="1" outlineLevel="1"/>
    <col min="9" max="9" width="17.625" style="73" hidden="1" customWidth="1" outlineLevel="1"/>
    <col min="10" max="10" width="17.75390625" style="73" customWidth="1" collapsed="1"/>
    <col min="11" max="11" width="18.375" style="73" customWidth="1"/>
    <col min="12" max="12" width="15.25390625" style="73" customWidth="1"/>
    <col min="13" max="13" width="16.75390625" style="73" hidden="1" customWidth="1"/>
    <col min="14" max="14" width="14.875" style="73" hidden="1" customWidth="1"/>
    <col min="15" max="15" width="9.875" style="73" hidden="1" customWidth="1"/>
    <col min="16" max="16384" width="8.00390625" style="74" customWidth="1"/>
  </cols>
  <sheetData>
    <row r="1" spans="1:15" s="11" customFormat="1" ht="12.75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1" customFormat="1" ht="12.75">
      <c r="A2" s="12"/>
      <c r="B2" s="12"/>
      <c r="C2" s="12"/>
      <c r="D2" s="12"/>
      <c r="E2" s="12"/>
      <c r="F2" s="12"/>
      <c r="G2" s="12"/>
      <c r="H2" s="12"/>
      <c r="I2" s="10"/>
      <c r="J2" s="12"/>
      <c r="K2" s="12"/>
      <c r="L2" s="12"/>
      <c r="M2" s="12"/>
      <c r="N2" s="12"/>
      <c r="O2" s="12"/>
    </row>
    <row r="3" spans="1:15" s="20" customFormat="1" ht="90.75" customHeight="1">
      <c r="A3" s="13" t="s">
        <v>10</v>
      </c>
      <c r="B3" s="14" t="s">
        <v>11</v>
      </c>
      <c r="C3" s="15" t="s">
        <v>0</v>
      </c>
      <c r="D3" s="16" t="s">
        <v>65</v>
      </c>
      <c r="E3" s="15" t="s">
        <v>1</v>
      </c>
      <c r="F3" s="15" t="s">
        <v>2</v>
      </c>
      <c r="G3" s="17" t="s">
        <v>92</v>
      </c>
      <c r="H3" s="18" t="s">
        <v>3</v>
      </c>
      <c r="I3" s="19" t="s">
        <v>4</v>
      </c>
      <c r="J3" s="13" t="s">
        <v>93</v>
      </c>
      <c r="K3" s="13" t="s">
        <v>94</v>
      </c>
      <c r="L3" s="13" t="s">
        <v>95</v>
      </c>
      <c r="M3" s="13" t="s">
        <v>10</v>
      </c>
      <c r="N3" s="14" t="s">
        <v>11</v>
      </c>
      <c r="O3" s="15" t="s">
        <v>0</v>
      </c>
    </row>
    <row r="4" spans="1:15" s="22" customFormat="1" ht="12" customHeight="1">
      <c r="A4" s="21"/>
      <c r="B4" s="21"/>
      <c r="C4" s="21">
        <v>9</v>
      </c>
      <c r="D4" s="21">
        <v>1</v>
      </c>
      <c r="E4" s="21">
        <v>2</v>
      </c>
      <c r="F4" s="21">
        <v>3</v>
      </c>
      <c r="G4" s="21">
        <v>4</v>
      </c>
      <c r="H4" s="21">
        <v>5</v>
      </c>
      <c r="I4" s="21">
        <v>6</v>
      </c>
      <c r="J4" s="21">
        <v>7</v>
      </c>
      <c r="K4" s="21"/>
      <c r="L4" s="21"/>
      <c r="M4" s="21"/>
      <c r="N4" s="21"/>
      <c r="O4" s="21">
        <v>9</v>
      </c>
    </row>
    <row r="5" spans="1:15" s="28" customFormat="1" ht="15">
      <c r="A5" s="23">
        <v>2048817238</v>
      </c>
      <c r="B5" s="23" t="e">
        <f>#REF!-A5</f>
        <v>#REF!</v>
      </c>
      <c r="C5" s="23" t="e">
        <f>#REF!/#REF!*100</f>
        <v>#REF!</v>
      </c>
      <c r="D5" s="24" t="s">
        <v>5</v>
      </c>
      <c r="E5" s="25">
        <v>0</v>
      </c>
      <c r="F5" s="25">
        <v>0</v>
      </c>
      <c r="G5" s="26">
        <v>2087893608.2</v>
      </c>
      <c r="H5" s="26">
        <v>2222762542</v>
      </c>
      <c r="I5" s="26">
        <v>2294575685.8999996</v>
      </c>
      <c r="J5" s="26">
        <v>2854863857</v>
      </c>
      <c r="K5" s="27">
        <f>K6+K30+K32+K36+K55+K57+K62+K66+K71+K79</f>
        <v>3432306710</v>
      </c>
      <c r="L5" s="27">
        <f aca="true" t="shared" si="0" ref="L5:L16">J5-K5</f>
        <v>-577442853</v>
      </c>
      <c r="M5" s="23">
        <v>1734181188</v>
      </c>
      <c r="N5" s="23">
        <f aca="true" t="shared" si="1" ref="N5:N10">J5-M5</f>
        <v>1120682669</v>
      </c>
      <c r="O5" s="23" t="e">
        <f>J5/#REF!*100</f>
        <v>#REF!</v>
      </c>
    </row>
    <row r="6" spans="1:15" s="28" customFormat="1" ht="35.25" customHeight="1">
      <c r="A6" s="29">
        <v>196595162</v>
      </c>
      <c r="B6" s="29" t="e">
        <f>#REF!-A6</f>
        <v>#REF!</v>
      </c>
      <c r="C6" s="29" t="e">
        <f>#REF!/#REF!*100</f>
        <v>#REF!</v>
      </c>
      <c r="D6" s="30" t="s">
        <v>96</v>
      </c>
      <c r="E6" s="31">
        <v>1</v>
      </c>
      <c r="F6" s="31">
        <v>0</v>
      </c>
      <c r="G6" s="32">
        <v>347718190.9</v>
      </c>
      <c r="H6" s="32">
        <v>334387322</v>
      </c>
      <c r="I6" s="32">
        <v>342716447.2</v>
      </c>
      <c r="J6" s="32">
        <v>347725075</v>
      </c>
      <c r="K6" s="32">
        <f>SUM(K7:K13)</f>
        <v>491164323</v>
      </c>
      <c r="L6" s="32">
        <f t="shared" si="0"/>
        <v>-143439248</v>
      </c>
      <c r="M6" s="29">
        <v>246169736</v>
      </c>
      <c r="N6" s="29">
        <f t="shared" si="1"/>
        <v>101555339</v>
      </c>
      <c r="O6" s="29" t="e">
        <f>J6/#REF!*100</f>
        <v>#REF!</v>
      </c>
    </row>
    <row r="7" spans="1:15" s="28" customFormat="1" ht="30.75" customHeight="1">
      <c r="A7" s="33">
        <v>85027046</v>
      </c>
      <c r="B7" s="33" t="e">
        <f>#REF!-A7</f>
        <v>#REF!</v>
      </c>
      <c r="C7" s="33" t="e">
        <f>#REF!/#REF!*100</f>
        <v>#REF!</v>
      </c>
      <c r="D7" s="34" t="s">
        <v>13</v>
      </c>
      <c r="E7" s="35">
        <v>1</v>
      </c>
      <c r="F7" s="35">
        <v>1</v>
      </c>
      <c r="G7" s="36">
        <v>89064480.10000001</v>
      </c>
      <c r="H7" s="37">
        <v>94057939</v>
      </c>
      <c r="I7" s="37">
        <v>95868959.6</v>
      </c>
      <c r="J7" s="27">
        <v>123656815</v>
      </c>
      <c r="K7" s="27">
        <v>120556251</v>
      </c>
      <c r="L7" s="27">
        <f t="shared" si="0"/>
        <v>3100564</v>
      </c>
      <c r="M7" s="33">
        <v>74844338</v>
      </c>
      <c r="N7" s="33">
        <f t="shared" si="1"/>
        <v>48812477</v>
      </c>
      <c r="O7" s="33" t="e">
        <f>J7/#REF!*100</f>
        <v>#REF!</v>
      </c>
    </row>
    <row r="8" spans="1:15" s="28" customFormat="1" ht="28.5" customHeight="1">
      <c r="A8" s="33"/>
      <c r="B8" s="33" t="e">
        <f>#REF!-A8</f>
        <v>#REF!</v>
      </c>
      <c r="C8" s="33" t="e">
        <f>#REF!/#REF!*100</f>
        <v>#REF!</v>
      </c>
      <c r="D8" s="34" t="s">
        <v>14</v>
      </c>
      <c r="E8" s="35">
        <v>1</v>
      </c>
      <c r="F8" s="35">
        <v>4</v>
      </c>
      <c r="G8" s="36">
        <v>1169.9</v>
      </c>
      <c r="H8" s="38"/>
      <c r="I8" s="38"/>
      <c r="J8" s="27"/>
      <c r="K8" s="27">
        <v>0</v>
      </c>
      <c r="L8" s="27">
        <f t="shared" si="0"/>
        <v>0</v>
      </c>
      <c r="M8" s="33"/>
      <c r="N8" s="33">
        <f t="shared" si="1"/>
        <v>0</v>
      </c>
      <c r="O8" s="33" t="e">
        <f>J8/#REF!*100</f>
        <v>#REF!</v>
      </c>
    </row>
    <row r="9" spans="1:15" s="28" customFormat="1" ht="46.5" customHeight="1">
      <c r="A9" s="33"/>
      <c r="B9" s="33" t="e">
        <f>#REF!-A9</f>
        <v>#REF!</v>
      </c>
      <c r="C9" s="33" t="e">
        <f>#REF!/#REF!*100</f>
        <v>#REF!</v>
      </c>
      <c r="D9" s="34" t="s">
        <v>97</v>
      </c>
      <c r="E9" s="35">
        <v>1</v>
      </c>
      <c r="F9" s="35">
        <v>5</v>
      </c>
      <c r="G9" s="36">
        <v>24065235.1</v>
      </c>
      <c r="H9" s="37">
        <v>22557433</v>
      </c>
      <c r="I9" s="37">
        <v>22847133</v>
      </c>
      <c r="J9" s="27"/>
      <c r="K9" s="27">
        <v>18007076</v>
      </c>
      <c r="L9" s="27">
        <f t="shared" si="0"/>
        <v>-18007076</v>
      </c>
      <c r="M9" s="33"/>
      <c r="N9" s="33">
        <f t="shared" si="1"/>
        <v>0</v>
      </c>
      <c r="O9" s="33" t="e">
        <f>J9/#REF!*100</f>
        <v>#REF!</v>
      </c>
    </row>
    <row r="10" spans="1:15" s="28" customFormat="1" ht="30.75" customHeight="1">
      <c r="A10" s="33"/>
      <c r="B10" s="33" t="e">
        <f>#REF!-A10</f>
        <v>#REF!</v>
      </c>
      <c r="C10" s="33"/>
      <c r="D10" s="39" t="s">
        <v>16</v>
      </c>
      <c r="E10" s="35">
        <v>1</v>
      </c>
      <c r="F10" s="35">
        <v>7</v>
      </c>
      <c r="G10" s="36">
        <v>214000</v>
      </c>
      <c r="H10" s="37">
        <v>395000</v>
      </c>
      <c r="I10" s="37">
        <v>395000</v>
      </c>
      <c r="J10" s="27"/>
      <c r="K10" s="27">
        <v>395000</v>
      </c>
      <c r="L10" s="27">
        <f t="shared" si="0"/>
        <v>-395000</v>
      </c>
      <c r="M10" s="33"/>
      <c r="N10" s="33">
        <f t="shared" si="1"/>
        <v>0</v>
      </c>
      <c r="O10" s="33" t="e">
        <f>J10/#REF!*100</f>
        <v>#REF!</v>
      </c>
    </row>
    <row r="11" spans="1:15" s="28" customFormat="1" ht="61.5" customHeight="1">
      <c r="A11" s="33"/>
      <c r="B11" s="33"/>
      <c r="C11" s="33"/>
      <c r="D11" s="39" t="s">
        <v>98</v>
      </c>
      <c r="E11" s="35">
        <v>1</v>
      </c>
      <c r="F11" s="35">
        <v>8</v>
      </c>
      <c r="G11" s="36"/>
      <c r="H11" s="37"/>
      <c r="I11" s="37"/>
      <c r="J11" s="27"/>
      <c r="K11" s="27">
        <v>41800</v>
      </c>
      <c r="L11" s="27">
        <f t="shared" si="0"/>
        <v>-41800</v>
      </c>
      <c r="M11" s="33"/>
      <c r="N11" s="33"/>
      <c r="O11" s="33"/>
    </row>
    <row r="12" spans="1:15" s="28" customFormat="1" ht="24" customHeight="1">
      <c r="A12" s="33">
        <v>15546984</v>
      </c>
      <c r="B12" s="33" t="e">
        <f>#REF!-A12</f>
        <v>#REF!</v>
      </c>
      <c r="C12" s="33" t="e">
        <f>#REF!/#REF!*100</f>
        <v>#REF!</v>
      </c>
      <c r="D12" s="34" t="s">
        <v>17</v>
      </c>
      <c r="E12" s="35">
        <v>1</v>
      </c>
      <c r="F12" s="35">
        <v>9</v>
      </c>
      <c r="G12" s="8"/>
      <c r="H12" s="37">
        <v>18304451</v>
      </c>
      <c r="I12" s="37">
        <v>11685575.100000001</v>
      </c>
      <c r="J12" s="27">
        <v>18282113</v>
      </c>
      <c r="K12" s="27">
        <v>22522479</v>
      </c>
      <c r="L12" s="27">
        <f t="shared" si="0"/>
        <v>-4240366</v>
      </c>
      <c r="M12" s="33">
        <v>9756219</v>
      </c>
      <c r="N12" s="33">
        <f>J12-M12</f>
        <v>8525894</v>
      </c>
      <c r="O12" s="33" t="e">
        <f>J12/#REF!*100</f>
        <v>#REF!</v>
      </c>
    </row>
    <row r="13" spans="1:15" s="28" customFormat="1" ht="32.25" customHeight="1">
      <c r="A13" s="33">
        <v>96021132</v>
      </c>
      <c r="B13" s="33" t="e">
        <f>#REF!-A13</f>
        <v>#REF!</v>
      </c>
      <c r="C13" s="33" t="e">
        <f>#REF!/#REF!*100</f>
        <v>#REF!</v>
      </c>
      <c r="D13" s="34" t="s">
        <v>99</v>
      </c>
      <c r="E13" s="35">
        <v>1</v>
      </c>
      <c r="F13" s="35">
        <v>10</v>
      </c>
      <c r="G13" s="36">
        <v>234373305.79999998</v>
      </c>
      <c r="H13" s="37">
        <v>199072499</v>
      </c>
      <c r="I13" s="37">
        <v>211919779.5</v>
      </c>
      <c r="J13" s="27">
        <v>205786147</v>
      </c>
      <c r="K13" s="27">
        <v>329641717</v>
      </c>
      <c r="L13" s="27">
        <f t="shared" si="0"/>
        <v>-123855570</v>
      </c>
      <c r="M13" s="33">
        <v>161569179</v>
      </c>
      <c r="N13" s="33">
        <f>J13-M13</f>
        <v>44216968</v>
      </c>
      <c r="O13" s="33" t="e">
        <f>J13/#REF!*100</f>
        <v>#REF!</v>
      </c>
    </row>
    <row r="14" spans="1:15" s="28" customFormat="1" ht="19.5" customHeight="1">
      <c r="A14" s="33">
        <v>56338348</v>
      </c>
      <c r="B14" s="33" t="e">
        <f>#REF!-A14</f>
        <v>#REF!</v>
      </c>
      <c r="C14" s="33" t="e">
        <f>#REF!/#REF!*100</f>
        <v>#REF!</v>
      </c>
      <c r="D14" s="34" t="s">
        <v>100</v>
      </c>
      <c r="E14" s="35"/>
      <c r="F14" s="35"/>
      <c r="G14" s="38">
        <v>186054680.2</v>
      </c>
      <c r="H14" s="38">
        <v>181876463</v>
      </c>
      <c r="I14" s="38">
        <v>196317344.1</v>
      </c>
      <c r="J14" s="38">
        <v>145697879</v>
      </c>
      <c r="K14" s="38">
        <v>264393925</v>
      </c>
      <c r="L14" s="27">
        <f t="shared" si="0"/>
        <v>-118696046</v>
      </c>
      <c r="M14" s="33">
        <v>124833568</v>
      </c>
      <c r="N14" s="33">
        <f>J14-M14</f>
        <v>20864311</v>
      </c>
      <c r="O14" s="33" t="e">
        <f>J14/#REF!*100</f>
        <v>#REF!</v>
      </c>
    </row>
    <row r="15" spans="1:15" s="28" customFormat="1" ht="19.5" customHeight="1">
      <c r="A15" s="33"/>
      <c r="B15" s="33"/>
      <c r="C15" s="33"/>
      <c r="D15" s="40" t="s">
        <v>66</v>
      </c>
      <c r="E15" s="41"/>
      <c r="F15" s="41"/>
      <c r="G15" s="42"/>
      <c r="H15" s="42"/>
      <c r="I15" s="42"/>
      <c r="J15" s="42">
        <v>21932814</v>
      </c>
      <c r="K15" s="42">
        <v>30290000</v>
      </c>
      <c r="L15" s="43">
        <f t="shared" si="0"/>
        <v>-8357186</v>
      </c>
      <c r="M15" s="33"/>
      <c r="N15" s="33"/>
      <c r="O15" s="33"/>
    </row>
    <row r="16" spans="1:15" s="28" customFormat="1" ht="19.5" customHeight="1">
      <c r="A16" s="33"/>
      <c r="B16" s="33"/>
      <c r="C16" s="33"/>
      <c r="D16" s="34" t="s">
        <v>67</v>
      </c>
      <c r="E16" s="35"/>
      <c r="F16" s="35"/>
      <c r="G16" s="38"/>
      <c r="H16" s="38"/>
      <c r="I16" s="38"/>
      <c r="J16" s="38">
        <f>J13-J14</f>
        <v>60088268</v>
      </c>
      <c r="K16" s="38">
        <f>K13-K14</f>
        <v>65247792</v>
      </c>
      <c r="L16" s="27">
        <f t="shared" si="0"/>
        <v>-5159524</v>
      </c>
      <c r="M16" s="33"/>
      <c r="N16" s="33"/>
      <c r="O16" s="33"/>
    </row>
    <row r="17" spans="1:15" s="28" customFormat="1" ht="19.5" customHeight="1">
      <c r="A17" s="33"/>
      <c r="B17" s="33"/>
      <c r="C17" s="33"/>
      <c r="D17" s="34" t="s">
        <v>68</v>
      </c>
      <c r="E17" s="35"/>
      <c r="F17" s="35"/>
      <c r="G17" s="38"/>
      <c r="H17" s="38"/>
      <c r="I17" s="38"/>
      <c r="J17" s="38"/>
      <c r="K17" s="38"/>
      <c r="L17" s="27"/>
      <c r="M17" s="33"/>
      <c r="N17" s="33"/>
      <c r="O17" s="33"/>
    </row>
    <row r="18" spans="1:15" s="28" customFormat="1" ht="19.5" customHeight="1" outlineLevel="2">
      <c r="A18" s="33"/>
      <c r="B18" s="33"/>
      <c r="C18" s="33"/>
      <c r="D18" s="44" t="s">
        <v>68</v>
      </c>
      <c r="E18" s="45"/>
      <c r="F18" s="45"/>
      <c r="G18" s="46"/>
      <c r="H18" s="46"/>
      <c r="I18" s="46"/>
      <c r="J18" s="46">
        <f>SUM(J19:J28)</f>
        <v>60088268</v>
      </c>
      <c r="K18" s="46">
        <f>SUM(K19:K28)</f>
        <v>65247792</v>
      </c>
      <c r="L18" s="46">
        <f>SUM(L19:L28)</f>
        <v>-5159524</v>
      </c>
      <c r="M18" s="33"/>
      <c r="N18" s="33"/>
      <c r="O18" s="33"/>
    </row>
    <row r="19" spans="1:15" s="28" customFormat="1" ht="19.5" customHeight="1" outlineLevel="1">
      <c r="A19" s="33"/>
      <c r="B19" s="33"/>
      <c r="C19" s="33"/>
      <c r="D19" s="34" t="s">
        <v>69</v>
      </c>
      <c r="E19" s="35"/>
      <c r="F19" s="35"/>
      <c r="G19" s="38"/>
      <c r="H19" s="38"/>
      <c r="I19" s="38"/>
      <c r="J19" s="38">
        <v>73892</v>
      </c>
      <c r="K19" s="38">
        <v>131516</v>
      </c>
      <c r="L19" s="27">
        <f aca="true" t="shared" si="2" ref="L19:L50">J19-K19</f>
        <v>-57624</v>
      </c>
      <c r="M19" s="33"/>
      <c r="N19" s="33"/>
      <c r="O19" s="33"/>
    </row>
    <row r="20" spans="1:15" s="28" customFormat="1" ht="19.5" customHeight="1" outlineLevel="1">
      <c r="A20" s="33"/>
      <c r="B20" s="33"/>
      <c r="C20" s="33"/>
      <c r="D20" s="34" t="s">
        <v>70</v>
      </c>
      <c r="E20" s="35"/>
      <c r="F20" s="35"/>
      <c r="G20" s="38"/>
      <c r="H20" s="38"/>
      <c r="I20" s="38"/>
      <c r="J20" s="38">
        <v>6500000</v>
      </c>
      <c r="K20" s="38">
        <v>6500000</v>
      </c>
      <c r="L20" s="27">
        <f t="shared" si="2"/>
        <v>0</v>
      </c>
      <c r="M20" s="33"/>
      <c r="N20" s="33"/>
      <c r="O20" s="33"/>
    </row>
    <row r="21" spans="1:15" s="28" customFormat="1" ht="19.5" customHeight="1" outlineLevel="1">
      <c r="A21" s="33"/>
      <c r="B21" s="33"/>
      <c r="C21" s="33"/>
      <c r="D21" s="34" t="s">
        <v>71</v>
      </c>
      <c r="E21" s="35"/>
      <c r="F21" s="35"/>
      <c r="G21" s="38"/>
      <c r="H21" s="38"/>
      <c r="I21" s="38"/>
      <c r="J21" s="38">
        <v>638000</v>
      </c>
      <c r="K21" s="38">
        <v>580000</v>
      </c>
      <c r="L21" s="27">
        <f t="shared" si="2"/>
        <v>58000</v>
      </c>
      <c r="M21" s="33"/>
      <c r="N21" s="33"/>
      <c r="O21" s="33"/>
    </row>
    <row r="22" spans="1:15" s="28" customFormat="1" ht="19.5" customHeight="1" outlineLevel="1">
      <c r="A22" s="33"/>
      <c r="B22" s="33"/>
      <c r="C22" s="33"/>
      <c r="D22" s="34" t="s">
        <v>72</v>
      </c>
      <c r="E22" s="35"/>
      <c r="F22" s="35"/>
      <c r="G22" s="38"/>
      <c r="H22" s="38"/>
      <c r="I22" s="38"/>
      <c r="J22" s="38">
        <v>3265096</v>
      </c>
      <c r="K22" s="38">
        <v>3265096</v>
      </c>
      <c r="L22" s="27">
        <f t="shared" si="2"/>
        <v>0</v>
      </c>
      <c r="M22" s="33"/>
      <c r="N22" s="33"/>
      <c r="O22" s="33"/>
    </row>
    <row r="23" spans="1:15" s="28" customFormat="1" ht="19.5" customHeight="1" outlineLevel="1">
      <c r="A23" s="33"/>
      <c r="B23" s="33"/>
      <c r="C23" s="33"/>
      <c r="D23" s="34" t="s">
        <v>73</v>
      </c>
      <c r="E23" s="35"/>
      <c r="F23" s="35"/>
      <c r="G23" s="38"/>
      <c r="H23" s="38"/>
      <c r="I23" s="38"/>
      <c r="J23" s="38">
        <v>4125000</v>
      </c>
      <c r="K23" s="38"/>
      <c r="L23" s="27">
        <f t="shared" si="2"/>
        <v>4125000</v>
      </c>
      <c r="M23" s="33"/>
      <c r="N23" s="33"/>
      <c r="O23" s="33"/>
    </row>
    <row r="24" spans="1:15" s="28" customFormat="1" ht="19.5" customHeight="1" outlineLevel="1">
      <c r="A24" s="33"/>
      <c r="B24" s="33"/>
      <c r="C24" s="33"/>
      <c r="D24" s="34" t="s">
        <v>74</v>
      </c>
      <c r="E24" s="35"/>
      <c r="F24" s="35"/>
      <c r="G24" s="38"/>
      <c r="H24" s="38"/>
      <c r="I24" s="38"/>
      <c r="J24" s="38">
        <v>486767</v>
      </c>
      <c r="K24" s="38">
        <v>486767</v>
      </c>
      <c r="L24" s="27">
        <f t="shared" si="2"/>
        <v>0</v>
      </c>
      <c r="M24" s="33"/>
      <c r="N24" s="33"/>
      <c r="O24" s="33"/>
    </row>
    <row r="25" spans="1:15" s="28" customFormat="1" ht="35.25" customHeight="1" outlineLevel="1">
      <c r="A25" s="33"/>
      <c r="B25" s="33"/>
      <c r="C25" s="33"/>
      <c r="D25" s="34" t="s">
        <v>75</v>
      </c>
      <c r="E25" s="35"/>
      <c r="F25" s="35"/>
      <c r="G25" s="38"/>
      <c r="H25" s="38"/>
      <c r="I25" s="38"/>
      <c r="J25" s="38">
        <v>22374000</v>
      </c>
      <c r="K25" s="38">
        <v>21925384</v>
      </c>
      <c r="L25" s="27">
        <f t="shared" si="2"/>
        <v>448616</v>
      </c>
      <c r="M25" s="33"/>
      <c r="N25" s="33"/>
      <c r="O25" s="33"/>
    </row>
    <row r="26" spans="1:15" s="28" customFormat="1" ht="19.5" customHeight="1" outlineLevel="1">
      <c r="A26" s="33"/>
      <c r="B26" s="33"/>
      <c r="C26" s="33"/>
      <c r="D26" s="34" t="s">
        <v>76</v>
      </c>
      <c r="E26" s="35"/>
      <c r="F26" s="35"/>
      <c r="G26" s="38"/>
      <c r="H26" s="38"/>
      <c r="I26" s="38"/>
      <c r="J26" s="38">
        <v>751476</v>
      </c>
      <c r="K26" s="38">
        <v>984044</v>
      </c>
      <c r="L26" s="27">
        <f t="shared" si="2"/>
        <v>-232568</v>
      </c>
      <c r="M26" s="33"/>
      <c r="N26" s="33"/>
      <c r="O26" s="33"/>
    </row>
    <row r="27" spans="1:15" s="28" customFormat="1" ht="19.5" customHeight="1" outlineLevel="1">
      <c r="A27" s="33"/>
      <c r="B27" s="33"/>
      <c r="C27" s="33"/>
      <c r="D27" s="34" t="s">
        <v>77</v>
      </c>
      <c r="E27" s="35"/>
      <c r="F27" s="35"/>
      <c r="G27" s="38"/>
      <c r="H27" s="38"/>
      <c r="I27" s="38"/>
      <c r="J27" s="47">
        <v>2576664</v>
      </c>
      <c r="K27" s="47">
        <v>2576664</v>
      </c>
      <c r="L27" s="27">
        <f t="shared" si="2"/>
        <v>0</v>
      </c>
      <c r="M27" s="33"/>
      <c r="N27" s="33"/>
      <c r="O27" s="33"/>
    </row>
    <row r="28" spans="1:15" s="28" customFormat="1" ht="51" customHeight="1" outlineLevel="1">
      <c r="A28" s="33"/>
      <c r="B28" s="33"/>
      <c r="C28" s="33"/>
      <c r="D28" s="34" t="s">
        <v>78</v>
      </c>
      <c r="E28" s="35"/>
      <c r="F28" s="35"/>
      <c r="G28" s="38"/>
      <c r="H28" s="38"/>
      <c r="I28" s="38"/>
      <c r="J28" s="38">
        <f>21641469+232568-2576664</f>
        <v>19297373</v>
      </c>
      <c r="K28" s="38">
        <f>31374985-2576664</f>
        <v>28798321</v>
      </c>
      <c r="L28" s="27">
        <f t="shared" si="2"/>
        <v>-9500948</v>
      </c>
      <c r="M28" s="33"/>
      <c r="N28" s="33"/>
      <c r="O28" s="33"/>
    </row>
    <row r="29" spans="1:15" s="28" customFormat="1" ht="26.25" customHeight="1">
      <c r="A29" s="33"/>
      <c r="B29" s="33" t="e">
        <f>#REF!-A29</f>
        <v>#REF!</v>
      </c>
      <c r="C29" s="33"/>
      <c r="D29" s="34" t="s">
        <v>101</v>
      </c>
      <c r="E29" s="35">
        <v>1</v>
      </c>
      <c r="F29" s="35">
        <v>11</v>
      </c>
      <c r="G29" s="38"/>
      <c r="H29" s="38"/>
      <c r="I29" s="38"/>
      <c r="J29" s="38"/>
      <c r="K29" s="38"/>
      <c r="L29" s="27">
        <f t="shared" si="2"/>
        <v>0</v>
      </c>
      <c r="M29" s="33"/>
      <c r="N29" s="33">
        <f aca="true" t="shared" si="3" ref="N29:N37">J29-M29</f>
        <v>0</v>
      </c>
      <c r="O29" s="33"/>
    </row>
    <row r="30" spans="1:15" s="28" customFormat="1" ht="18" customHeight="1">
      <c r="A30" s="29">
        <v>2725095</v>
      </c>
      <c r="B30" s="29" t="e">
        <f>#REF!-A30</f>
        <v>#REF!</v>
      </c>
      <c r="C30" s="29" t="e">
        <f>#REF!/#REF!*100</f>
        <v>#REF!</v>
      </c>
      <c r="D30" s="30" t="s">
        <v>19</v>
      </c>
      <c r="E30" s="31">
        <v>2</v>
      </c>
      <c r="F30" s="31">
        <v>0</v>
      </c>
      <c r="G30" s="32">
        <v>3955146</v>
      </c>
      <c r="H30" s="32">
        <v>4181415</v>
      </c>
      <c r="I30" s="32">
        <v>4217711.4</v>
      </c>
      <c r="J30" s="32">
        <v>4490467</v>
      </c>
      <c r="K30" s="32">
        <v>4377474</v>
      </c>
      <c r="L30" s="32">
        <f t="shared" si="2"/>
        <v>112993</v>
      </c>
      <c r="M30" s="29">
        <v>3164670</v>
      </c>
      <c r="N30" s="29">
        <f t="shared" si="3"/>
        <v>1325797</v>
      </c>
      <c r="O30" s="29" t="e">
        <f>J30/#REF!*100</f>
        <v>#REF!</v>
      </c>
    </row>
    <row r="31" spans="1:15" s="28" customFormat="1" ht="27" customHeight="1">
      <c r="A31" s="33">
        <v>2725095</v>
      </c>
      <c r="B31" s="48" t="e">
        <f>#REF!-A31</f>
        <v>#REF!</v>
      </c>
      <c r="C31" s="23" t="e">
        <f>#REF!/#REF!*100</f>
        <v>#REF!</v>
      </c>
      <c r="D31" s="34" t="s">
        <v>102</v>
      </c>
      <c r="E31" s="35">
        <v>2</v>
      </c>
      <c r="F31" s="35">
        <v>2</v>
      </c>
      <c r="G31" s="36">
        <v>3955146</v>
      </c>
      <c r="H31" s="37">
        <v>4181415</v>
      </c>
      <c r="I31" s="37">
        <v>4217711.4</v>
      </c>
      <c r="J31" s="27">
        <v>4490467</v>
      </c>
      <c r="K31" s="27">
        <v>4377474</v>
      </c>
      <c r="L31" s="27">
        <f t="shared" si="2"/>
        <v>112993</v>
      </c>
      <c r="M31" s="33">
        <v>3164670</v>
      </c>
      <c r="N31" s="48">
        <f t="shared" si="3"/>
        <v>1325797</v>
      </c>
      <c r="O31" s="23" t="e">
        <f>J31/#REF!*100</f>
        <v>#REF!</v>
      </c>
    </row>
    <row r="32" spans="1:15" s="28" customFormat="1" ht="45" customHeight="1">
      <c r="A32" s="29">
        <v>51778041</v>
      </c>
      <c r="B32" s="29" t="e">
        <f>#REF!-A32</f>
        <v>#REF!</v>
      </c>
      <c r="C32" s="29" t="e">
        <f>#REF!/#REF!*100</f>
        <v>#REF!</v>
      </c>
      <c r="D32" s="30" t="s">
        <v>103</v>
      </c>
      <c r="E32" s="31">
        <v>3</v>
      </c>
      <c r="F32" s="31">
        <v>0</v>
      </c>
      <c r="G32" s="32">
        <v>47681353.300000004</v>
      </c>
      <c r="H32" s="32">
        <v>47792558</v>
      </c>
      <c r="I32" s="32">
        <v>48117558</v>
      </c>
      <c r="J32" s="32">
        <v>59269279</v>
      </c>
      <c r="K32" s="32">
        <v>86151183</v>
      </c>
      <c r="L32" s="32">
        <f t="shared" si="2"/>
        <v>-26881904</v>
      </c>
      <c r="M32" s="29">
        <v>44237855</v>
      </c>
      <c r="N32" s="29">
        <f t="shared" si="3"/>
        <v>15031424</v>
      </c>
      <c r="O32" s="29" t="e">
        <f>J32/#REF!*100</f>
        <v>#REF!</v>
      </c>
    </row>
    <row r="33" spans="1:15" s="28" customFormat="1" ht="14.25" customHeight="1">
      <c r="A33" s="33">
        <v>36699516</v>
      </c>
      <c r="B33" s="33" t="e">
        <f>#REF!-A33</f>
        <v>#REF!</v>
      </c>
      <c r="C33" s="33" t="e">
        <f>#REF!/#REF!*100</f>
        <v>#REF!</v>
      </c>
      <c r="D33" s="34" t="s">
        <v>21</v>
      </c>
      <c r="E33" s="35">
        <v>3</v>
      </c>
      <c r="F33" s="35">
        <v>1</v>
      </c>
      <c r="G33" s="36">
        <v>28729417.2</v>
      </c>
      <c r="H33" s="37">
        <v>29746532</v>
      </c>
      <c r="I33" s="37">
        <v>29746532</v>
      </c>
      <c r="J33" s="27">
        <v>39012213</v>
      </c>
      <c r="K33" s="27">
        <v>44747376</v>
      </c>
      <c r="L33" s="27">
        <f t="shared" si="2"/>
        <v>-5735163</v>
      </c>
      <c r="M33" s="33">
        <v>28829517</v>
      </c>
      <c r="N33" s="33">
        <f t="shared" si="3"/>
        <v>10182696</v>
      </c>
      <c r="O33" s="33" t="e">
        <f>J33/#REF!*100</f>
        <v>#REF!</v>
      </c>
    </row>
    <row r="34" spans="1:15" s="28" customFormat="1" ht="25.5" customHeight="1">
      <c r="A34" s="33">
        <v>15078525</v>
      </c>
      <c r="B34" s="33" t="e">
        <f>#REF!-A34</f>
        <v>#REF!</v>
      </c>
      <c r="C34" s="33" t="e">
        <f>#REF!/#REF!*100</f>
        <v>#REF!</v>
      </c>
      <c r="D34" s="34" t="s">
        <v>22</v>
      </c>
      <c r="E34" s="35">
        <v>3</v>
      </c>
      <c r="F34" s="35">
        <v>9</v>
      </c>
      <c r="G34" s="36">
        <v>17507779.5</v>
      </c>
      <c r="H34" s="37">
        <v>18046026</v>
      </c>
      <c r="I34" s="37">
        <v>18046026</v>
      </c>
      <c r="J34" s="27">
        <v>20257066</v>
      </c>
      <c r="K34" s="27">
        <v>41403807</v>
      </c>
      <c r="L34" s="27">
        <f t="shared" si="2"/>
        <v>-21146741</v>
      </c>
      <c r="M34" s="33">
        <v>15408338</v>
      </c>
      <c r="N34" s="33">
        <f t="shared" si="3"/>
        <v>4848728</v>
      </c>
      <c r="O34" s="33" t="e">
        <f>J34/#REF!*100</f>
        <v>#REF!</v>
      </c>
    </row>
    <row r="35" spans="1:15" s="28" customFormat="1" ht="27.75" customHeight="1">
      <c r="A35" s="33"/>
      <c r="B35" s="33" t="e">
        <f>#REF!-A35</f>
        <v>#REF!</v>
      </c>
      <c r="C35" s="33" t="e">
        <f>#REF!/#REF!*100</f>
        <v>#REF!</v>
      </c>
      <c r="D35" s="34" t="s">
        <v>23</v>
      </c>
      <c r="E35" s="35">
        <v>3</v>
      </c>
      <c r="F35" s="35">
        <v>10</v>
      </c>
      <c r="G35" s="36">
        <v>1444156.6</v>
      </c>
      <c r="H35" s="49"/>
      <c r="I35" s="37">
        <v>325000</v>
      </c>
      <c r="J35" s="50"/>
      <c r="K35" s="27">
        <v>0</v>
      </c>
      <c r="L35" s="27">
        <f t="shared" si="2"/>
        <v>0</v>
      </c>
      <c r="M35" s="33"/>
      <c r="N35" s="33">
        <f t="shared" si="3"/>
        <v>0</v>
      </c>
      <c r="O35" s="33" t="e">
        <f>J35/#REF!*100</f>
        <v>#REF!</v>
      </c>
    </row>
    <row r="36" spans="1:15" s="28" customFormat="1" ht="19.5" customHeight="1">
      <c r="A36" s="29">
        <v>195047073</v>
      </c>
      <c r="B36" s="29" t="e">
        <f>#REF!-A36</f>
        <v>#REF!</v>
      </c>
      <c r="C36" s="29" t="e">
        <f>#REF!/#REF!*100</f>
        <v>#REF!</v>
      </c>
      <c r="D36" s="30" t="s">
        <v>24</v>
      </c>
      <c r="E36" s="31">
        <v>4</v>
      </c>
      <c r="F36" s="31">
        <v>0</v>
      </c>
      <c r="G36" s="32">
        <v>239821425.60000002</v>
      </c>
      <c r="H36" s="32">
        <v>152502346</v>
      </c>
      <c r="I36" s="32">
        <v>163560893.5</v>
      </c>
      <c r="J36" s="32">
        <v>201852558</v>
      </c>
      <c r="K36" s="32">
        <v>374030649</v>
      </c>
      <c r="L36" s="32">
        <f t="shared" si="2"/>
        <v>-172178091</v>
      </c>
      <c r="M36" s="29">
        <v>143518527</v>
      </c>
      <c r="N36" s="29">
        <f t="shared" si="3"/>
        <v>58334031</v>
      </c>
      <c r="O36" s="29" t="e">
        <f>J36/#REF!*100</f>
        <v>#REF!</v>
      </c>
    </row>
    <row r="37" spans="1:15" s="28" customFormat="1" ht="13.5" customHeight="1">
      <c r="A37" s="33">
        <v>3454797</v>
      </c>
      <c r="B37" s="33" t="e">
        <f>#REF!-A37</f>
        <v>#REF!</v>
      </c>
      <c r="C37" s="33" t="e">
        <f>#REF!/#REF!*100</f>
        <v>#REF!</v>
      </c>
      <c r="D37" s="34" t="s">
        <v>25</v>
      </c>
      <c r="E37" s="35">
        <v>4</v>
      </c>
      <c r="F37" s="35">
        <v>1</v>
      </c>
      <c r="G37" s="36">
        <v>581054.1</v>
      </c>
      <c r="H37" s="37">
        <v>3644400</v>
      </c>
      <c r="I37" s="37">
        <v>3707741.4</v>
      </c>
      <c r="J37" s="27">
        <v>4010000</v>
      </c>
      <c r="K37" s="27">
        <v>6967445</v>
      </c>
      <c r="L37" s="27">
        <f t="shared" si="2"/>
        <v>-2957445</v>
      </c>
      <c r="M37" s="33">
        <v>638000</v>
      </c>
      <c r="N37" s="33">
        <f t="shared" si="3"/>
        <v>3372000</v>
      </c>
      <c r="O37" s="33" t="e">
        <f>J37/#REF!*100</f>
        <v>#REF!</v>
      </c>
    </row>
    <row r="38" spans="1:15" s="28" customFormat="1" ht="29.25" customHeight="1" outlineLevel="1">
      <c r="A38" s="33"/>
      <c r="B38" s="33"/>
      <c r="C38" s="33"/>
      <c r="D38" s="51" t="s">
        <v>90</v>
      </c>
      <c r="E38" s="35"/>
      <c r="F38" s="35"/>
      <c r="G38" s="36"/>
      <c r="H38" s="37"/>
      <c r="I38" s="37"/>
      <c r="J38" s="27">
        <v>680000</v>
      </c>
      <c r="K38" s="27">
        <v>697445</v>
      </c>
      <c r="L38" s="27">
        <f t="shared" si="2"/>
        <v>-17445</v>
      </c>
      <c r="M38" s="33"/>
      <c r="N38" s="33"/>
      <c r="O38" s="33"/>
    </row>
    <row r="39" spans="1:15" s="28" customFormat="1" ht="13.5" customHeight="1" outlineLevel="1">
      <c r="A39" s="33"/>
      <c r="B39" s="33"/>
      <c r="C39" s="33"/>
      <c r="D39" s="51" t="s">
        <v>91</v>
      </c>
      <c r="E39" s="35"/>
      <c r="F39" s="35"/>
      <c r="G39" s="36"/>
      <c r="H39" s="37"/>
      <c r="I39" s="37"/>
      <c r="J39" s="27">
        <v>3330000</v>
      </c>
      <c r="K39" s="27">
        <v>6000000</v>
      </c>
      <c r="L39" s="27">
        <f t="shared" si="2"/>
        <v>-2670000</v>
      </c>
      <c r="M39" s="33"/>
      <c r="N39" s="33"/>
      <c r="O39" s="33"/>
    </row>
    <row r="40" spans="1:15" s="28" customFormat="1" ht="27" customHeight="1">
      <c r="A40" s="33">
        <v>132086006</v>
      </c>
      <c r="B40" s="33" t="e">
        <f>#REF!-A40</f>
        <v>#REF!</v>
      </c>
      <c r="C40" s="33" t="e">
        <f>#REF!/#REF!*100</f>
        <v>#REF!</v>
      </c>
      <c r="D40" s="34" t="s">
        <v>26</v>
      </c>
      <c r="E40" s="35">
        <v>4</v>
      </c>
      <c r="F40" s="35">
        <v>2</v>
      </c>
      <c r="G40" s="36">
        <v>183459608.4</v>
      </c>
      <c r="H40" s="37">
        <v>91342261</v>
      </c>
      <c r="I40" s="37">
        <v>96144596.8</v>
      </c>
      <c r="J40" s="27">
        <v>127470398</v>
      </c>
      <c r="K40" s="27">
        <v>248066536</v>
      </c>
      <c r="L40" s="27">
        <f t="shared" si="2"/>
        <v>-120596138</v>
      </c>
      <c r="M40" s="33">
        <v>100185700</v>
      </c>
      <c r="N40" s="33">
        <f>J40-M40</f>
        <v>27284698</v>
      </c>
      <c r="O40" s="33" t="e">
        <f>J40/#REF!*100</f>
        <v>#REF!</v>
      </c>
    </row>
    <row r="41" spans="1:15" s="28" customFormat="1" ht="27" customHeight="1" outlineLevel="1">
      <c r="A41" s="33"/>
      <c r="B41" s="33"/>
      <c r="C41" s="33"/>
      <c r="D41" s="51" t="s">
        <v>104</v>
      </c>
      <c r="E41" s="35"/>
      <c r="F41" s="35"/>
      <c r="G41" s="36"/>
      <c r="H41" s="37"/>
      <c r="I41" s="37"/>
      <c r="J41" s="27">
        <v>39296800</v>
      </c>
      <c r="K41" s="27">
        <v>66777000</v>
      </c>
      <c r="L41" s="27">
        <f t="shared" si="2"/>
        <v>-27480200</v>
      </c>
      <c r="M41" s="33"/>
      <c r="N41" s="33"/>
      <c r="O41" s="33"/>
    </row>
    <row r="42" spans="1:15" s="28" customFormat="1" ht="27" customHeight="1" outlineLevel="1">
      <c r="A42" s="33"/>
      <c r="B42" s="33"/>
      <c r="C42" s="33"/>
      <c r="D42" s="51" t="s">
        <v>105</v>
      </c>
      <c r="E42" s="35"/>
      <c r="F42" s="35"/>
      <c r="G42" s="36"/>
      <c r="H42" s="37"/>
      <c r="I42" s="37"/>
      <c r="J42" s="27">
        <v>33963600</v>
      </c>
      <c r="K42" s="27">
        <v>29036000</v>
      </c>
      <c r="L42" s="27">
        <f t="shared" si="2"/>
        <v>4927600</v>
      </c>
      <c r="M42" s="33"/>
      <c r="N42" s="33"/>
      <c r="O42" s="33"/>
    </row>
    <row r="43" spans="1:15" s="28" customFormat="1" ht="27" customHeight="1" outlineLevel="1">
      <c r="A43" s="33"/>
      <c r="B43" s="33"/>
      <c r="C43" s="33"/>
      <c r="D43" s="51" t="s">
        <v>106</v>
      </c>
      <c r="E43" s="35"/>
      <c r="F43" s="35"/>
      <c r="G43" s="36"/>
      <c r="H43" s="37"/>
      <c r="I43" s="37"/>
      <c r="J43" s="27">
        <v>3255100</v>
      </c>
      <c r="K43" s="27">
        <v>3421000</v>
      </c>
      <c r="L43" s="27">
        <f t="shared" si="2"/>
        <v>-165900</v>
      </c>
      <c r="M43" s="33"/>
      <c r="N43" s="33"/>
      <c r="O43" s="33"/>
    </row>
    <row r="44" spans="1:15" s="28" customFormat="1" ht="35.25" customHeight="1" outlineLevel="1">
      <c r="A44" s="33"/>
      <c r="B44" s="33"/>
      <c r="C44" s="33"/>
      <c r="D44" s="51" t="s">
        <v>107</v>
      </c>
      <c r="E44" s="35"/>
      <c r="F44" s="35"/>
      <c r="G44" s="36"/>
      <c r="H44" s="37"/>
      <c r="I44" s="37"/>
      <c r="J44" s="27">
        <f>J40-J41-J42-J43</f>
        <v>50954898</v>
      </c>
      <c r="K44" s="27">
        <f>K40-K41-K42-K43</f>
        <v>148832536</v>
      </c>
      <c r="L44" s="27">
        <f t="shared" si="2"/>
        <v>-97877638</v>
      </c>
      <c r="M44" s="33"/>
      <c r="N44" s="33"/>
      <c r="O44" s="33"/>
    </row>
    <row r="45" spans="1:15" s="28" customFormat="1" ht="27.75" customHeight="1">
      <c r="A45" s="33">
        <v>11640800</v>
      </c>
      <c r="B45" s="33" t="e">
        <f>#REF!-A45</f>
        <v>#REF!</v>
      </c>
      <c r="C45" s="33" t="e">
        <f>#REF!/#REF!*100</f>
        <v>#REF!</v>
      </c>
      <c r="D45" s="34" t="s">
        <v>108</v>
      </c>
      <c r="E45" s="35">
        <v>4</v>
      </c>
      <c r="F45" s="35">
        <v>4</v>
      </c>
      <c r="G45" s="36">
        <v>15565712</v>
      </c>
      <c r="H45" s="37">
        <v>14266316</v>
      </c>
      <c r="I45" s="37">
        <v>15404716</v>
      </c>
      <c r="J45" s="27">
        <v>12291718</v>
      </c>
      <c r="K45" s="27">
        <v>16116000</v>
      </c>
      <c r="L45" s="27">
        <f t="shared" si="2"/>
        <v>-3824282</v>
      </c>
      <c r="M45" s="33">
        <v>12524700</v>
      </c>
      <c r="N45" s="33">
        <f>J45-M45</f>
        <v>-232982</v>
      </c>
      <c r="O45" s="33" t="e">
        <f>J45/#REF!*100</f>
        <v>#REF!</v>
      </c>
    </row>
    <row r="46" spans="1:15" s="28" customFormat="1" ht="27.75" customHeight="1">
      <c r="A46" s="33"/>
      <c r="B46" s="33"/>
      <c r="C46" s="33"/>
      <c r="D46" s="34" t="s">
        <v>109</v>
      </c>
      <c r="E46" s="35"/>
      <c r="F46" s="35"/>
      <c r="G46" s="36"/>
      <c r="H46" s="37"/>
      <c r="I46" s="37"/>
      <c r="J46" s="27">
        <v>10634762</v>
      </c>
      <c r="K46" s="27">
        <v>13984000</v>
      </c>
      <c r="L46" s="27">
        <f t="shared" si="2"/>
        <v>-3349238</v>
      </c>
      <c r="M46" s="33"/>
      <c r="N46" s="33"/>
      <c r="O46" s="33"/>
    </row>
    <row r="47" spans="1:15" s="28" customFormat="1" ht="27.75" customHeight="1">
      <c r="A47" s="33"/>
      <c r="B47" s="33"/>
      <c r="C47" s="33"/>
      <c r="D47" s="34" t="s">
        <v>110</v>
      </c>
      <c r="E47" s="35"/>
      <c r="F47" s="35"/>
      <c r="G47" s="36"/>
      <c r="H47" s="37"/>
      <c r="I47" s="37"/>
      <c r="J47" s="27">
        <v>1656956</v>
      </c>
      <c r="K47" s="27">
        <v>2132000</v>
      </c>
      <c r="L47" s="27">
        <f t="shared" si="2"/>
        <v>-475044</v>
      </c>
      <c r="M47" s="33"/>
      <c r="N47" s="33"/>
      <c r="O47" s="33"/>
    </row>
    <row r="48" spans="1:15" s="28" customFormat="1" ht="15">
      <c r="A48" s="33">
        <v>45143971</v>
      </c>
      <c r="B48" s="33" t="e">
        <f>#REF!-A48</f>
        <v>#REF!</v>
      </c>
      <c r="C48" s="33" t="e">
        <f>#REF!/#REF!*100</f>
        <v>#REF!</v>
      </c>
      <c r="D48" s="34" t="s">
        <v>28</v>
      </c>
      <c r="E48" s="35">
        <v>4</v>
      </c>
      <c r="F48" s="35">
        <v>5</v>
      </c>
      <c r="G48" s="36">
        <v>37483418.3</v>
      </c>
      <c r="H48" s="37">
        <v>41055880</v>
      </c>
      <c r="I48" s="37">
        <v>41055880</v>
      </c>
      <c r="J48" s="27">
        <v>55702042</v>
      </c>
      <c r="K48" s="27">
        <v>80238477</v>
      </c>
      <c r="L48" s="27">
        <f t="shared" si="2"/>
        <v>-24536435</v>
      </c>
      <c r="M48" s="33">
        <v>28534487</v>
      </c>
      <c r="N48" s="33">
        <f>J48-M48</f>
        <v>27167555</v>
      </c>
      <c r="O48" s="33" t="e">
        <f>J48/#REF!*100</f>
        <v>#REF!</v>
      </c>
    </row>
    <row r="49" spans="1:15" s="28" customFormat="1" ht="20.25" customHeight="1">
      <c r="A49" s="33"/>
      <c r="B49" s="33" t="e">
        <f>#REF!-A49</f>
        <v>#REF!</v>
      </c>
      <c r="C49" s="33"/>
      <c r="D49" s="34" t="s">
        <v>29</v>
      </c>
      <c r="E49" s="35">
        <v>4</v>
      </c>
      <c r="F49" s="35">
        <v>7</v>
      </c>
      <c r="G49" s="36">
        <v>57302</v>
      </c>
      <c r="H49" s="38"/>
      <c r="I49" s="38"/>
      <c r="J49" s="27"/>
      <c r="K49" s="27">
        <v>0</v>
      </c>
      <c r="L49" s="27">
        <f t="shared" si="2"/>
        <v>0</v>
      </c>
      <c r="M49" s="33"/>
      <c r="N49" s="33">
        <f>J49-M49</f>
        <v>0</v>
      </c>
      <c r="O49" s="33" t="e">
        <f>J49/#REF!*100</f>
        <v>#REF!</v>
      </c>
    </row>
    <row r="50" spans="1:15" s="28" customFormat="1" ht="36" customHeight="1">
      <c r="A50" s="33">
        <v>2721499</v>
      </c>
      <c r="B50" s="33" t="e">
        <f>#REF!-A50</f>
        <v>#REF!</v>
      </c>
      <c r="C50" s="33" t="e">
        <f>#REF!/#REF!*100</f>
        <v>#REF!</v>
      </c>
      <c r="D50" s="34" t="s">
        <v>111</v>
      </c>
      <c r="E50" s="35">
        <v>4</v>
      </c>
      <c r="F50" s="35">
        <v>8</v>
      </c>
      <c r="G50" s="36">
        <v>2674330.8</v>
      </c>
      <c r="H50" s="37">
        <v>2193489</v>
      </c>
      <c r="I50" s="37">
        <v>7247959.300000001</v>
      </c>
      <c r="J50" s="27">
        <v>2378400</v>
      </c>
      <c r="K50" s="27">
        <v>22642191</v>
      </c>
      <c r="L50" s="27">
        <f t="shared" si="2"/>
        <v>-20263791</v>
      </c>
      <c r="M50" s="33">
        <v>1635640</v>
      </c>
      <c r="N50" s="33">
        <f>J50-M50</f>
        <v>742760</v>
      </c>
      <c r="O50" s="33" t="e">
        <f>J50/#REF!*100</f>
        <v>#REF!</v>
      </c>
    </row>
    <row r="51" spans="1:15" s="28" customFormat="1" ht="36" customHeight="1" outlineLevel="1">
      <c r="A51" s="33"/>
      <c r="B51" s="33"/>
      <c r="C51" s="33"/>
      <c r="D51" s="51" t="s">
        <v>86</v>
      </c>
      <c r="E51" s="35"/>
      <c r="F51" s="35"/>
      <c r="G51" s="36"/>
      <c r="H51" s="37"/>
      <c r="I51" s="37"/>
      <c r="J51" s="27">
        <v>350000</v>
      </c>
      <c r="K51" s="27">
        <v>350079</v>
      </c>
      <c r="L51" s="27">
        <f aca="true" t="shared" si="4" ref="L51:L82">J51-K51</f>
        <v>-79</v>
      </c>
      <c r="M51" s="33"/>
      <c r="N51" s="33"/>
      <c r="O51" s="33"/>
    </row>
    <row r="52" spans="1:15" s="28" customFormat="1" ht="36" customHeight="1" outlineLevel="1">
      <c r="A52" s="33"/>
      <c r="B52" s="33"/>
      <c r="C52" s="33"/>
      <c r="D52" s="51" t="s">
        <v>87</v>
      </c>
      <c r="E52" s="35"/>
      <c r="F52" s="35"/>
      <c r="G52" s="36"/>
      <c r="H52" s="37"/>
      <c r="I52" s="37"/>
      <c r="J52" s="27">
        <v>1050000</v>
      </c>
      <c r="K52" s="27">
        <v>13690400</v>
      </c>
      <c r="L52" s="27">
        <f t="shared" si="4"/>
        <v>-12640400</v>
      </c>
      <c r="M52" s="33"/>
      <c r="N52" s="33"/>
      <c r="O52" s="33"/>
    </row>
    <row r="53" spans="1:15" s="28" customFormat="1" ht="36" customHeight="1" outlineLevel="1">
      <c r="A53" s="33"/>
      <c r="B53" s="33"/>
      <c r="C53" s="33"/>
      <c r="D53" s="51" t="s">
        <v>88</v>
      </c>
      <c r="E53" s="35"/>
      <c r="F53" s="35"/>
      <c r="G53" s="36"/>
      <c r="H53" s="37"/>
      <c r="I53" s="37"/>
      <c r="J53" s="27">
        <v>861800</v>
      </c>
      <c r="K53" s="27">
        <v>1352292</v>
      </c>
      <c r="L53" s="27">
        <f t="shared" si="4"/>
        <v>-490492</v>
      </c>
      <c r="M53" s="33"/>
      <c r="N53" s="33"/>
      <c r="O53" s="33"/>
    </row>
    <row r="54" spans="1:15" s="28" customFormat="1" ht="36" customHeight="1" outlineLevel="1">
      <c r="A54" s="33"/>
      <c r="B54" s="33"/>
      <c r="C54" s="33"/>
      <c r="D54" s="51" t="s">
        <v>89</v>
      </c>
      <c r="E54" s="35"/>
      <c r="F54" s="35"/>
      <c r="G54" s="36"/>
      <c r="H54" s="37"/>
      <c r="I54" s="37"/>
      <c r="J54" s="27">
        <v>116600</v>
      </c>
      <c r="K54" s="27">
        <v>7249420</v>
      </c>
      <c r="L54" s="27">
        <f t="shared" si="4"/>
        <v>-7132820</v>
      </c>
      <c r="M54" s="33"/>
      <c r="N54" s="33"/>
      <c r="O54" s="33"/>
    </row>
    <row r="55" spans="1:15" s="28" customFormat="1" ht="18.75" customHeight="1">
      <c r="A55" s="29">
        <v>0</v>
      </c>
      <c r="B55" s="29" t="e">
        <f>#REF!-A55</f>
        <v>#REF!</v>
      </c>
      <c r="C55" s="29"/>
      <c r="D55" s="30" t="s">
        <v>32</v>
      </c>
      <c r="E55" s="31">
        <v>5</v>
      </c>
      <c r="F55" s="31">
        <v>0</v>
      </c>
      <c r="G55" s="32">
        <v>0</v>
      </c>
      <c r="H55" s="32">
        <v>0</v>
      </c>
      <c r="I55" s="32">
        <v>10367210</v>
      </c>
      <c r="J55" s="32">
        <v>0</v>
      </c>
      <c r="K55" s="32"/>
      <c r="L55" s="32">
        <f t="shared" si="4"/>
        <v>0</v>
      </c>
      <c r="M55" s="29">
        <v>0</v>
      </c>
      <c r="N55" s="29">
        <f>J55-M55</f>
        <v>0</v>
      </c>
      <c r="O55" s="29"/>
    </row>
    <row r="56" spans="1:15" s="28" customFormat="1" ht="18.75" customHeight="1">
      <c r="A56" s="29"/>
      <c r="B56" s="29"/>
      <c r="C56" s="29"/>
      <c r="D56" s="52" t="s">
        <v>33</v>
      </c>
      <c r="E56" s="35">
        <v>5</v>
      </c>
      <c r="F56" s="35">
        <v>2</v>
      </c>
      <c r="G56" s="27"/>
      <c r="H56" s="27"/>
      <c r="I56" s="37">
        <v>10367210</v>
      </c>
      <c r="J56" s="27"/>
      <c r="K56" s="27"/>
      <c r="L56" s="27">
        <f t="shared" si="4"/>
        <v>0</v>
      </c>
      <c r="M56" s="29"/>
      <c r="N56" s="29"/>
      <c r="O56" s="29"/>
    </row>
    <row r="57" spans="1:15" s="28" customFormat="1" ht="44.25" customHeight="1">
      <c r="A57" s="29">
        <v>237920316</v>
      </c>
      <c r="B57" s="29" t="e">
        <f>#REF!-A57</f>
        <v>#REF!</v>
      </c>
      <c r="C57" s="29" t="e">
        <f>#REF!/#REF!*100</f>
        <v>#REF!</v>
      </c>
      <c r="D57" s="30" t="s">
        <v>34</v>
      </c>
      <c r="E57" s="31">
        <v>6</v>
      </c>
      <c r="F57" s="31">
        <v>0</v>
      </c>
      <c r="G57" s="32">
        <v>268214902.4</v>
      </c>
      <c r="H57" s="32">
        <v>315590466</v>
      </c>
      <c r="I57" s="32">
        <v>318717319.4</v>
      </c>
      <c r="J57" s="32">
        <v>383120998</v>
      </c>
      <c r="K57" s="32">
        <v>582491509</v>
      </c>
      <c r="L57" s="32">
        <f t="shared" si="4"/>
        <v>-199370511</v>
      </c>
      <c r="M57" s="29">
        <v>181789580</v>
      </c>
      <c r="N57" s="29">
        <f aca="true" t="shared" si="5" ref="N57:N69">J57-M57</f>
        <v>201331418</v>
      </c>
      <c r="O57" s="29" t="e">
        <f>J57/#REF!*100</f>
        <v>#REF!</v>
      </c>
    </row>
    <row r="58" spans="1:15" s="28" customFormat="1" ht="22.5" customHeight="1">
      <c r="A58" s="33">
        <v>54884340</v>
      </c>
      <c r="B58" s="33" t="e">
        <f>#REF!-A58</f>
        <v>#REF!</v>
      </c>
      <c r="C58" s="33" t="e">
        <f>#REF!/#REF!*100</f>
        <v>#REF!</v>
      </c>
      <c r="D58" s="34" t="s">
        <v>112</v>
      </c>
      <c r="E58" s="35">
        <v>6</v>
      </c>
      <c r="F58" s="35">
        <v>1</v>
      </c>
      <c r="G58" s="36">
        <v>29037643.2</v>
      </c>
      <c r="H58" s="37">
        <v>36074000</v>
      </c>
      <c r="I58" s="37">
        <v>36074000</v>
      </c>
      <c r="J58" s="27">
        <v>45030000</v>
      </c>
      <c r="K58" s="27">
        <v>89800000</v>
      </c>
      <c r="L58" s="27">
        <f t="shared" si="4"/>
        <v>-44770000</v>
      </c>
      <c r="M58" s="33">
        <v>29037645</v>
      </c>
      <c r="N58" s="33">
        <f t="shared" si="5"/>
        <v>15992355</v>
      </c>
      <c r="O58" s="33" t="e">
        <f>J58/#REF!*100</f>
        <v>#REF!</v>
      </c>
    </row>
    <row r="59" spans="1:15" s="28" customFormat="1" ht="14.25" customHeight="1">
      <c r="A59" s="33">
        <v>134980664</v>
      </c>
      <c r="B59" s="33" t="e">
        <f>#REF!-A59</f>
        <v>#REF!</v>
      </c>
      <c r="C59" s="33" t="e">
        <f>#REF!/#REF!*100</f>
        <v>#REF!</v>
      </c>
      <c r="D59" s="34" t="s">
        <v>36</v>
      </c>
      <c r="E59" s="35">
        <v>6</v>
      </c>
      <c r="F59" s="35">
        <v>2</v>
      </c>
      <c r="G59" s="36">
        <v>147365834</v>
      </c>
      <c r="H59" s="37">
        <v>201628176</v>
      </c>
      <c r="I59" s="37">
        <v>202824717</v>
      </c>
      <c r="J59" s="27">
        <v>248037768</v>
      </c>
      <c r="K59" s="27">
        <v>310242251</v>
      </c>
      <c r="L59" s="27">
        <f t="shared" si="4"/>
        <v>-62204483</v>
      </c>
      <c r="M59" s="33">
        <v>112491432</v>
      </c>
      <c r="N59" s="33">
        <f t="shared" si="5"/>
        <v>135546336</v>
      </c>
      <c r="O59" s="33" t="e">
        <f>J59/#REF!*100</f>
        <v>#REF!</v>
      </c>
    </row>
    <row r="60" spans="1:15" s="28" customFormat="1" ht="21.75" customHeight="1">
      <c r="A60" s="33">
        <v>29222388</v>
      </c>
      <c r="B60" s="33" t="e">
        <f>#REF!-A60</f>
        <v>#REF!</v>
      </c>
      <c r="C60" s="33" t="e">
        <f>#REF!/#REF!*100</f>
        <v>#REF!</v>
      </c>
      <c r="D60" s="34" t="s">
        <v>37</v>
      </c>
      <c r="E60" s="35">
        <v>6</v>
      </c>
      <c r="F60" s="35">
        <v>3</v>
      </c>
      <c r="G60" s="36">
        <v>76966402.9</v>
      </c>
      <c r="H60" s="37">
        <v>50776226</v>
      </c>
      <c r="I60" s="37">
        <v>51556638.4</v>
      </c>
      <c r="J60" s="27">
        <v>50983700</v>
      </c>
      <c r="K60" s="27">
        <v>120655907</v>
      </c>
      <c r="L60" s="27">
        <f t="shared" si="4"/>
        <v>-69672207</v>
      </c>
      <c r="M60" s="33">
        <v>32406939</v>
      </c>
      <c r="N60" s="33">
        <f t="shared" si="5"/>
        <v>18576761</v>
      </c>
      <c r="O60" s="33" t="e">
        <f>J60/#REF!*100</f>
        <v>#REF!</v>
      </c>
    </row>
    <row r="61" spans="1:15" s="28" customFormat="1" ht="31.5" customHeight="1">
      <c r="A61" s="33">
        <v>18832924</v>
      </c>
      <c r="B61" s="33" t="e">
        <f>#REF!-A61</f>
        <v>#REF!</v>
      </c>
      <c r="C61" s="33" t="e">
        <f>#REF!/#REF!*100</f>
        <v>#REF!</v>
      </c>
      <c r="D61" s="34" t="s">
        <v>113</v>
      </c>
      <c r="E61" s="35">
        <v>6</v>
      </c>
      <c r="F61" s="35">
        <v>5</v>
      </c>
      <c r="G61" s="36">
        <v>14845022.300000004</v>
      </c>
      <c r="H61" s="37">
        <v>27112064</v>
      </c>
      <c r="I61" s="37">
        <v>28261964</v>
      </c>
      <c r="J61" s="27">
        <v>39069530</v>
      </c>
      <c r="K61" s="27">
        <v>61793351</v>
      </c>
      <c r="L61" s="27">
        <f t="shared" si="4"/>
        <v>-22723821</v>
      </c>
      <c r="M61" s="33">
        <v>7853564</v>
      </c>
      <c r="N61" s="33">
        <f t="shared" si="5"/>
        <v>31215966</v>
      </c>
      <c r="O61" s="33" t="e">
        <f>J61/#REF!*100</f>
        <v>#REF!</v>
      </c>
    </row>
    <row r="62" spans="1:15" s="28" customFormat="1" ht="20.25" customHeight="1">
      <c r="A62" s="29">
        <v>464201649</v>
      </c>
      <c r="B62" s="29" t="e">
        <f>#REF!-A62</f>
        <v>#REF!</v>
      </c>
      <c r="C62" s="29" t="e">
        <f>#REF!/#REF!*100</f>
        <v>#REF!</v>
      </c>
      <c r="D62" s="30" t="s">
        <v>39</v>
      </c>
      <c r="E62" s="31">
        <v>7</v>
      </c>
      <c r="F62" s="31">
        <v>0</v>
      </c>
      <c r="G62" s="32">
        <v>423036946.7</v>
      </c>
      <c r="H62" s="32">
        <v>468516209</v>
      </c>
      <c r="I62" s="32">
        <v>470782651</v>
      </c>
      <c r="J62" s="32">
        <v>606185859</v>
      </c>
      <c r="K62" s="32">
        <v>628586497</v>
      </c>
      <c r="L62" s="32">
        <f t="shared" si="4"/>
        <v>-22400638</v>
      </c>
      <c r="M62" s="29">
        <v>413881738</v>
      </c>
      <c r="N62" s="29">
        <f t="shared" si="5"/>
        <v>192304121</v>
      </c>
      <c r="O62" s="29" t="e">
        <f>J62/#REF!*100</f>
        <v>#REF!</v>
      </c>
    </row>
    <row r="63" spans="1:15" s="28" customFormat="1" ht="18.75" customHeight="1" hidden="1" outlineLevel="1">
      <c r="A63" s="33">
        <v>400576941</v>
      </c>
      <c r="B63" s="33" t="e">
        <f>#REF!-A63</f>
        <v>#REF!</v>
      </c>
      <c r="C63" s="33" t="e">
        <f>#REF!/#REF!*100</f>
        <v>#REF!</v>
      </c>
      <c r="D63" s="39" t="s">
        <v>40</v>
      </c>
      <c r="E63" s="35">
        <v>7</v>
      </c>
      <c r="F63" s="35">
        <v>1</v>
      </c>
      <c r="G63" s="36">
        <v>392293027.8</v>
      </c>
      <c r="H63" s="37">
        <v>432875453</v>
      </c>
      <c r="I63" s="37">
        <v>435168395</v>
      </c>
      <c r="J63" s="27">
        <v>560318787</v>
      </c>
      <c r="K63" s="27">
        <v>577317920</v>
      </c>
      <c r="L63" s="27">
        <f t="shared" si="4"/>
        <v>-16999133</v>
      </c>
      <c r="M63" s="33">
        <v>381952952</v>
      </c>
      <c r="N63" s="33">
        <f t="shared" si="5"/>
        <v>178365835</v>
      </c>
      <c r="O63" s="33" t="e">
        <f>J63/#REF!*100</f>
        <v>#REF!</v>
      </c>
    </row>
    <row r="64" spans="1:15" s="28" customFormat="1" ht="28.5" customHeight="1" hidden="1" outlineLevel="1">
      <c r="A64" s="33">
        <v>14805533</v>
      </c>
      <c r="B64" s="33" t="e">
        <f>#REF!-A64</f>
        <v>#REF!</v>
      </c>
      <c r="C64" s="33" t="e">
        <f>#REF!/#REF!*100</f>
        <v>#REF!</v>
      </c>
      <c r="D64" s="39" t="s">
        <v>41</v>
      </c>
      <c r="E64" s="35">
        <v>7</v>
      </c>
      <c r="F64" s="35">
        <v>2</v>
      </c>
      <c r="G64" s="36">
        <v>14234589.9</v>
      </c>
      <c r="H64" s="37">
        <v>16672597</v>
      </c>
      <c r="I64" s="37">
        <v>16672597</v>
      </c>
      <c r="J64" s="27">
        <v>22745876</v>
      </c>
      <c r="K64" s="27">
        <v>25877215</v>
      </c>
      <c r="L64" s="27">
        <f t="shared" si="4"/>
        <v>-3131339</v>
      </c>
      <c r="M64" s="33">
        <v>14815106</v>
      </c>
      <c r="N64" s="33">
        <f t="shared" si="5"/>
        <v>7930770</v>
      </c>
      <c r="O64" s="33" t="e">
        <f>J64/#REF!*100</f>
        <v>#REF!</v>
      </c>
    </row>
    <row r="65" spans="1:15" s="28" customFormat="1" ht="35.25" customHeight="1" hidden="1" outlineLevel="1">
      <c r="A65" s="33">
        <v>48819175</v>
      </c>
      <c r="B65" s="33" t="e">
        <f>#REF!-A65</f>
        <v>#REF!</v>
      </c>
      <c r="C65" s="33" t="e">
        <f>#REF!/#REF!*100</f>
        <v>#REF!</v>
      </c>
      <c r="D65" s="39" t="s">
        <v>42</v>
      </c>
      <c r="E65" s="35">
        <v>7</v>
      </c>
      <c r="F65" s="35">
        <v>4</v>
      </c>
      <c r="G65" s="36">
        <v>16509329.000000002</v>
      </c>
      <c r="H65" s="37">
        <v>18968159</v>
      </c>
      <c r="I65" s="37">
        <v>18941659</v>
      </c>
      <c r="J65" s="27">
        <v>23121196</v>
      </c>
      <c r="K65" s="27">
        <v>25391362</v>
      </c>
      <c r="L65" s="27">
        <f t="shared" si="4"/>
        <v>-2270166</v>
      </c>
      <c r="M65" s="33">
        <v>17113680</v>
      </c>
      <c r="N65" s="33">
        <f t="shared" si="5"/>
        <v>6007516</v>
      </c>
      <c r="O65" s="33" t="e">
        <f>J65/#REF!*100</f>
        <v>#REF!</v>
      </c>
    </row>
    <row r="66" spans="1:15" s="28" customFormat="1" ht="42.75" customHeight="1" collapsed="1">
      <c r="A66" s="29">
        <v>100041462</v>
      </c>
      <c r="B66" s="29" t="e">
        <f>#REF!-A66</f>
        <v>#REF!</v>
      </c>
      <c r="C66" s="29" t="e">
        <f>#REF!/#REF!*100</f>
        <v>#REF!</v>
      </c>
      <c r="D66" s="30" t="s">
        <v>43</v>
      </c>
      <c r="E66" s="31">
        <v>8</v>
      </c>
      <c r="F66" s="31">
        <v>0</v>
      </c>
      <c r="G66" s="32">
        <v>102086179.2</v>
      </c>
      <c r="H66" s="32">
        <v>110901031</v>
      </c>
      <c r="I66" s="32">
        <v>118219074.50000001</v>
      </c>
      <c r="J66" s="32">
        <v>156998281</v>
      </c>
      <c r="K66" s="32">
        <v>220898433</v>
      </c>
      <c r="L66" s="32">
        <f t="shared" si="4"/>
        <v>-63900152</v>
      </c>
      <c r="M66" s="29">
        <v>80222341</v>
      </c>
      <c r="N66" s="29">
        <f t="shared" si="5"/>
        <v>76775940</v>
      </c>
      <c r="O66" s="29" t="e">
        <f>J66/#REF!*100</f>
        <v>#REF!</v>
      </c>
    </row>
    <row r="67" spans="1:15" s="28" customFormat="1" ht="14.25" customHeight="1">
      <c r="A67" s="33">
        <v>28114055</v>
      </c>
      <c r="B67" s="33" t="e">
        <f>#REF!-A67</f>
        <v>#REF!</v>
      </c>
      <c r="C67" s="33" t="e">
        <f>#REF!/#REF!*100</f>
        <v>#REF!</v>
      </c>
      <c r="D67" s="34" t="s">
        <v>44</v>
      </c>
      <c r="E67" s="35">
        <v>8</v>
      </c>
      <c r="F67" s="35">
        <v>1</v>
      </c>
      <c r="G67" s="36">
        <v>27962087.800000004</v>
      </c>
      <c r="H67" s="37">
        <v>37490283</v>
      </c>
      <c r="I67" s="37">
        <v>38079790.2</v>
      </c>
      <c r="J67" s="27">
        <v>49290645</v>
      </c>
      <c r="K67" s="27">
        <v>69384645</v>
      </c>
      <c r="L67" s="27">
        <f t="shared" si="4"/>
        <v>-20094000</v>
      </c>
      <c r="M67" s="33">
        <v>26341210</v>
      </c>
      <c r="N67" s="33">
        <f t="shared" si="5"/>
        <v>22949435</v>
      </c>
      <c r="O67" s="33" t="e">
        <f>J67/#REF!*100</f>
        <v>#REF!</v>
      </c>
    </row>
    <row r="68" spans="1:15" s="28" customFormat="1" ht="15" customHeight="1">
      <c r="A68" s="33">
        <v>65616077</v>
      </c>
      <c r="B68" s="33" t="e">
        <f>#REF!-A68</f>
        <v>#REF!</v>
      </c>
      <c r="C68" s="33" t="e">
        <f>#REF!/#REF!*100</f>
        <v>#REF!</v>
      </c>
      <c r="D68" s="39" t="s">
        <v>45</v>
      </c>
      <c r="E68" s="35">
        <v>8</v>
      </c>
      <c r="F68" s="35">
        <v>2</v>
      </c>
      <c r="G68" s="36">
        <v>71628120.10000001</v>
      </c>
      <c r="H68" s="37">
        <v>70560149</v>
      </c>
      <c r="I68" s="37">
        <v>77286829.9</v>
      </c>
      <c r="J68" s="27">
        <v>104447502</v>
      </c>
      <c r="K68" s="27">
        <v>148266637</v>
      </c>
      <c r="L68" s="27">
        <f t="shared" si="4"/>
        <v>-43819135</v>
      </c>
      <c r="M68" s="33">
        <v>51937806</v>
      </c>
      <c r="N68" s="33">
        <f t="shared" si="5"/>
        <v>52509696</v>
      </c>
      <c r="O68" s="33" t="e">
        <f>J68/#REF!*100</f>
        <v>#REF!</v>
      </c>
    </row>
    <row r="69" spans="1:15" s="28" customFormat="1" ht="17.25" customHeight="1">
      <c r="A69" s="33">
        <v>6311330</v>
      </c>
      <c r="B69" s="33" t="e">
        <f>#REF!-A69</f>
        <v>#REF!</v>
      </c>
      <c r="C69" s="33" t="e">
        <f>#REF!/#REF!*100</f>
        <v>#REF!</v>
      </c>
      <c r="D69" s="39" t="s">
        <v>46</v>
      </c>
      <c r="E69" s="35">
        <v>8</v>
      </c>
      <c r="F69" s="35">
        <v>3</v>
      </c>
      <c r="G69" s="36">
        <v>2491880.1</v>
      </c>
      <c r="H69" s="37">
        <v>2819847</v>
      </c>
      <c r="I69" s="37">
        <v>2821702.4</v>
      </c>
      <c r="J69" s="27">
        <v>3229382</v>
      </c>
      <c r="K69" s="27">
        <v>3210879</v>
      </c>
      <c r="L69" s="27">
        <f t="shared" si="4"/>
        <v>18503</v>
      </c>
      <c r="M69" s="33">
        <v>1943325</v>
      </c>
      <c r="N69" s="33">
        <f t="shared" si="5"/>
        <v>1286057</v>
      </c>
      <c r="O69" s="33" t="e">
        <f>J69/#REF!*100</f>
        <v>#REF!</v>
      </c>
    </row>
    <row r="70" spans="1:15" s="28" customFormat="1" ht="60" customHeight="1">
      <c r="A70" s="33"/>
      <c r="B70" s="33"/>
      <c r="C70" s="33" t="e">
        <f>#REF!/#REF!*100</f>
        <v>#REF!</v>
      </c>
      <c r="D70" s="9" t="s">
        <v>114</v>
      </c>
      <c r="E70" s="35">
        <v>8</v>
      </c>
      <c r="F70" s="35">
        <v>5</v>
      </c>
      <c r="G70" s="36">
        <v>4091.2</v>
      </c>
      <c r="H70" s="37">
        <v>30752</v>
      </c>
      <c r="I70" s="37">
        <v>30752</v>
      </c>
      <c r="J70" s="27">
        <v>30752</v>
      </c>
      <c r="K70" s="27">
        <v>36272</v>
      </c>
      <c r="L70" s="27">
        <f t="shared" si="4"/>
        <v>-5520</v>
      </c>
      <c r="M70" s="33"/>
      <c r="N70" s="33"/>
      <c r="O70" s="33" t="e">
        <f>J70/#REF!*100</f>
        <v>#REF!</v>
      </c>
    </row>
    <row r="71" spans="1:15" s="28" customFormat="1" ht="20.25" customHeight="1">
      <c r="A71" s="29">
        <v>669734062</v>
      </c>
      <c r="B71" s="29" t="e">
        <f>#REF!-A71</f>
        <v>#REF!</v>
      </c>
      <c r="C71" s="29" t="e">
        <f>#REF!/#REF!*100</f>
        <v>#REF!</v>
      </c>
      <c r="D71" s="30" t="s">
        <v>48</v>
      </c>
      <c r="E71" s="31">
        <v>9</v>
      </c>
      <c r="F71" s="31">
        <v>0</v>
      </c>
      <c r="G71" s="32">
        <v>541812714.7</v>
      </c>
      <c r="H71" s="32">
        <v>655338970</v>
      </c>
      <c r="I71" s="32">
        <v>663720581.6999999</v>
      </c>
      <c r="J71" s="32">
        <v>888399016</v>
      </c>
      <c r="K71" s="32">
        <v>846303470</v>
      </c>
      <c r="L71" s="32">
        <f t="shared" si="4"/>
        <v>42095546</v>
      </c>
      <c r="M71" s="29">
        <v>512745342</v>
      </c>
      <c r="N71" s="29">
        <f aca="true" t="shared" si="6" ref="N71:N87">J71-M71</f>
        <v>375653674</v>
      </c>
      <c r="O71" s="29" t="e">
        <f>J71/#REF!*100</f>
        <v>#REF!</v>
      </c>
    </row>
    <row r="72" spans="1:15" s="28" customFormat="1" ht="20.25" customHeight="1" hidden="1" outlineLevel="1">
      <c r="A72" s="33">
        <v>113373386</v>
      </c>
      <c r="B72" s="33" t="e">
        <f>#REF!-A72</f>
        <v>#REF!</v>
      </c>
      <c r="C72" s="33" t="e">
        <f>#REF!/#REF!*100</f>
        <v>#REF!</v>
      </c>
      <c r="D72" s="39" t="s">
        <v>49</v>
      </c>
      <c r="E72" s="35">
        <v>9</v>
      </c>
      <c r="F72" s="35">
        <v>1</v>
      </c>
      <c r="G72" s="36">
        <v>96682908.4</v>
      </c>
      <c r="H72" s="37">
        <v>116461718</v>
      </c>
      <c r="I72" s="37">
        <v>121087919.80000001</v>
      </c>
      <c r="J72" s="27">
        <v>155721442</v>
      </c>
      <c r="K72" s="27">
        <v>155243339</v>
      </c>
      <c r="L72" s="27">
        <f t="shared" si="4"/>
        <v>478103</v>
      </c>
      <c r="M72" s="33">
        <v>90439236</v>
      </c>
      <c r="N72" s="33">
        <f t="shared" si="6"/>
        <v>65282206</v>
      </c>
      <c r="O72" s="33" t="e">
        <f>J72/#REF!*100</f>
        <v>#REF!</v>
      </c>
    </row>
    <row r="73" spans="1:15" s="28" customFormat="1" ht="20.25" customHeight="1" hidden="1" outlineLevel="1">
      <c r="A73" s="33">
        <v>426743142</v>
      </c>
      <c r="B73" s="33" t="e">
        <f>#REF!-A73</f>
        <v>#REF!</v>
      </c>
      <c r="C73" s="33" t="e">
        <f>#REF!/#REF!*100</f>
        <v>#REF!</v>
      </c>
      <c r="D73" s="39" t="s">
        <v>50</v>
      </c>
      <c r="E73" s="35">
        <v>9</v>
      </c>
      <c r="F73" s="35">
        <v>2</v>
      </c>
      <c r="G73" s="36">
        <v>324225857.3</v>
      </c>
      <c r="H73" s="37">
        <v>384818509</v>
      </c>
      <c r="I73" s="37">
        <v>388579049.70000005</v>
      </c>
      <c r="J73" s="27">
        <v>543071242</v>
      </c>
      <c r="K73" s="27">
        <v>494052953</v>
      </c>
      <c r="L73" s="27">
        <f t="shared" si="4"/>
        <v>49018289</v>
      </c>
      <c r="M73" s="33">
        <v>300695671</v>
      </c>
      <c r="N73" s="33">
        <f t="shared" si="6"/>
        <v>242375571</v>
      </c>
      <c r="O73" s="33" t="e">
        <f>J73/#REF!*100</f>
        <v>#REF!</v>
      </c>
    </row>
    <row r="74" spans="1:15" s="28" customFormat="1" ht="29.25" customHeight="1" hidden="1" outlineLevel="1">
      <c r="A74" s="33">
        <v>52648087</v>
      </c>
      <c r="B74" s="33" t="e">
        <f>#REF!-A74</f>
        <v>#REF!</v>
      </c>
      <c r="C74" s="33" t="e">
        <f>#REF!/#REF!*100</f>
        <v>#REF!</v>
      </c>
      <c r="D74" s="39" t="s">
        <v>51</v>
      </c>
      <c r="E74" s="35">
        <v>9</v>
      </c>
      <c r="F74" s="35">
        <v>3</v>
      </c>
      <c r="G74" s="36">
        <v>49475299.5</v>
      </c>
      <c r="H74" s="37">
        <v>63019030</v>
      </c>
      <c r="I74" s="37">
        <v>63047510.5</v>
      </c>
      <c r="J74" s="27">
        <v>81395305</v>
      </c>
      <c r="K74" s="27">
        <v>86319648</v>
      </c>
      <c r="L74" s="27">
        <f t="shared" si="4"/>
        <v>-4924343</v>
      </c>
      <c r="M74" s="33">
        <v>53756002</v>
      </c>
      <c r="N74" s="33">
        <f t="shared" si="6"/>
        <v>27639303</v>
      </c>
      <c r="O74" s="33" t="e">
        <f>J74/#REF!*100</f>
        <v>#REF!</v>
      </c>
    </row>
    <row r="75" spans="1:15" s="28" customFormat="1" ht="20.25" customHeight="1" hidden="1" outlineLevel="1">
      <c r="A75" s="33">
        <v>20468466</v>
      </c>
      <c r="B75" s="33" t="e">
        <f>#REF!-A75</f>
        <v>#REF!</v>
      </c>
      <c r="C75" s="33" t="e">
        <f>#REF!/#REF!*100</f>
        <v>#REF!</v>
      </c>
      <c r="D75" s="39" t="s">
        <v>52</v>
      </c>
      <c r="E75" s="35">
        <v>9</v>
      </c>
      <c r="F75" s="35">
        <v>4</v>
      </c>
      <c r="G75" s="36">
        <v>14168666.9</v>
      </c>
      <c r="H75" s="37">
        <v>18525840</v>
      </c>
      <c r="I75" s="37">
        <v>17998697.8</v>
      </c>
      <c r="J75" s="27">
        <v>19978172</v>
      </c>
      <c r="K75" s="27">
        <v>21578704</v>
      </c>
      <c r="L75" s="27">
        <f t="shared" si="4"/>
        <v>-1600532</v>
      </c>
      <c r="M75" s="33">
        <v>16300328</v>
      </c>
      <c r="N75" s="33">
        <f t="shared" si="6"/>
        <v>3677844</v>
      </c>
      <c r="O75" s="33" t="e">
        <f>J75/#REF!*100</f>
        <v>#REF!</v>
      </c>
    </row>
    <row r="76" spans="1:15" s="28" customFormat="1" ht="30" customHeight="1" hidden="1" outlineLevel="1">
      <c r="A76" s="33">
        <v>4841923</v>
      </c>
      <c r="B76" s="33" t="e">
        <f>#REF!-A76</f>
        <v>#REF!</v>
      </c>
      <c r="C76" s="33" t="e">
        <f>#REF!/#REF!*100</f>
        <v>#REF!</v>
      </c>
      <c r="D76" s="39" t="s">
        <v>53</v>
      </c>
      <c r="E76" s="35">
        <v>9</v>
      </c>
      <c r="F76" s="35">
        <v>6</v>
      </c>
      <c r="G76" s="36">
        <v>4815891.1</v>
      </c>
      <c r="H76" s="37">
        <v>6983395</v>
      </c>
      <c r="I76" s="37">
        <v>6984803</v>
      </c>
      <c r="J76" s="27">
        <v>7525189</v>
      </c>
      <c r="K76" s="27">
        <v>7418918</v>
      </c>
      <c r="L76" s="27">
        <f t="shared" si="4"/>
        <v>106271</v>
      </c>
      <c r="M76" s="33">
        <v>3469316</v>
      </c>
      <c r="N76" s="33">
        <f t="shared" si="6"/>
        <v>4055873</v>
      </c>
      <c r="O76" s="33" t="e">
        <f>J76/#REF!*100</f>
        <v>#REF!</v>
      </c>
    </row>
    <row r="77" spans="1:15" s="28" customFormat="1" ht="20.25" customHeight="1" hidden="1" outlineLevel="1">
      <c r="A77" s="33">
        <v>35225044</v>
      </c>
      <c r="B77" s="33" t="e">
        <f>#REF!-A77</f>
        <v>#REF!</v>
      </c>
      <c r="C77" s="33" t="e">
        <f>#REF!/#REF!*100</f>
        <v>#REF!</v>
      </c>
      <c r="D77" s="39" t="s">
        <v>54</v>
      </c>
      <c r="E77" s="35">
        <v>9</v>
      </c>
      <c r="F77" s="35">
        <v>7</v>
      </c>
      <c r="G77" s="36">
        <v>35836239.2</v>
      </c>
      <c r="H77" s="37">
        <v>45173494</v>
      </c>
      <c r="I77" s="37">
        <v>45515186.5</v>
      </c>
      <c r="J77" s="27">
        <v>57962069</v>
      </c>
      <c r="K77" s="27">
        <v>59831106</v>
      </c>
      <c r="L77" s="27">
        <f t="shared" si="4"/>
        <v>-1869037</v>
      </c>
      <c r="M77" s="33">
        <v>33067889</v>
      </c>
      <c r="N77" s="33">
        <f t="shared" si="6"/>
        <v>24894180</v>
      </c>
      <c r="O77" s="33" t="e">
        <f>J77/#REF!*100</f>
        <v>#REF!</v>
      </c>
    </row>
    <row r="78" spans="1:15" s="28" customFormat="1" ht="29.25" customHeight="1" hidden="1" outlineLevel="1">
      <c r="A78" s="33">
        <v>16434014</v>
      </c>
      <c r="B78" s="33" t="e">
        <f>#REF!-A78</f>
        <v>#REF!</v>
      </c>
      <c r="C78" s="33" t="e">
        <f>#REF!/#REF!*100</f>
        <v>#REF!</v>
      </c>
      <c r="D78" s="39" t="s">
        <v>115</v>
      </c>
      <c r="E78" s="35">
        <v>9</v>
      </c>
      <c r="F78" s="35">
        <v>9</v>
      </c>
      <c r="G78" s="36">
        <v>16607852.3</v>
      </c>
      <c r="H78" s="37">
        <v>20356984</v>
      </c>
      <c r="I78" s="37">
        <v>20507414.4</v>
      </c>
      <c r="J78" s="27">
        <v>22745597</v>
      </c>
      <c r="K78" s="27">
        <v>21858802</v>
      </c>
      <c r="L78" s="27">
        <f t="shared" si="4"/>
        <v>886795</v>
      </c>
      <c r="M78" s="33">
        <v>15016900</v>
      </c>
      <c r="N78" s="33">
        <f t="shared" si="6"/>
        <v>7728697</v>
      </c>
      <c r="O78" s="33" t="e">
        <f>J78/#REF!*100</f>
        <v>#REF!</v>
      </c>
    </row>
    <row r="79" spans="1:15" s="28" customFormat="1" ht="18.75" customHeight="1" collapsed="1">
      <c r="A79" s="29">
        <v>130774378</v>
      </c>
      <c r="B79" s="29" t="e">
        <f>#REF!-A79</f>
        <v>#REF!</v>
      </c>
      <c r="C79" s="29" t="e">
        <f>#REF!/#REF!*100</f>
        <v>#REF!</v>
      </c>
      <c r="D79" s="30" t="s">
        <v>55</v>
      </c>
      <c r="E79" s="31">
        <v>10</v>
      </c>
      <c r="F79" s="31">
        <v>0</v>
      </c>
      <c r="G79" s="32">
        <v>113566749.4</v>
      </c>
      <c r="H79" s="32">
        <v>133552225</v>
      </c>
      <c r="I79" s="32">
        <v>154156239.2</v>
      </c>
      <c r="J79" s="32">
        <v>206822324</v>
      </c>
      <c r="K79" s="32">
        <v>198303172</v>
      </c>
      <c r="L79" s="32">
        <f t="shared" si="4"/>
        <v>8519152</v>
      </c>
      <c r="M79" s="29">
        <v>108451399</v>
      </c>
      <c r="N79" s="29">
        <f t="shared" si="6"/>
        <v>98370925</v>
      </c>
      <c r="O79" s="29" t="e">
        <f>J79/#REF!*100</f>
        <v>#REF!</v>
      </c>
    </row>
    <row r="80" spans="1:15" s="28" customFormat="1" ht="13.5" customHeight="1">
      <c r="A80" s="33">
        <v>71680286</v>
      </c>
      <c r="B80" s="33" t="e">
        <f>#REF!-A80</f>
        <v>#REF!</v>
      </c>
      <c r="C80" s="33" t="e">
        <f>#REF!/#REF!*100</f>
        <v>#REF!</v>
      </c>
      <c r="D80" s="34" t="s">
        <v>56</v>
      </c>
      <c r="E80" s="35">
        <v>10</v>
      </c>
      <c r="F80" s="35">
        <v>1</v>
      </c>
      <c r="G80" s="36">
        <v>49621447.800000004</v>
      </c>
      <c r="H80" s="37">
        <v>58057753</v>
      </c>
      <c r="I80" s="37">
        <v>58181293</v>
      </c>
      <c r="J80" s="27">
        <v>98995981</v>
      </c>
      <c r="K80" s="27">
        <v>100534335</v>
      </c>
      <c r="L80" s="27">
        <f t="shared" si="4"/>
        <v>-1538354</v>
      </c>
      <c r="M80" s="33">
        <v>45827334</v>
      </c>
      <c r="N80" s="33">
        <f t="shared" si="6"/>
        <v>53168647</v>
      </c>
      <c r="O80" s="33" t="e">
        <f>J80/#REF!*100</f>
        <v>#REF!</v>
      </c>
    </row>
    <row r="81" spans="1:15" s="28" customFormat="1" ht="14.25" customHeight="1">
      <c r="A81" s="33">
        <v>2799112</v>
      </c>
      <c r="B81" s="33" t="e">
        <f>#REF!-A81</f>
        <v>#REF!</v>
      </c>
      <c r="C81" s="33" t="e">
        <f>#REF!/#REF!*100</f>
        <v>#REF!</v>
      </c>
      <c r="D81" s="34" t="s">
        <v>57</v>
      </c>
      <c r="E81" s="35">
        <v>10</v>
      </c>
      <c r="F81" s="35">
        <v>2</v>
      </c>
      <c r="G81" s="36">
        <v>2234899.2</v>
      </c>
      <c r="H81" s="37">
        <v>3228980</v>
      </c>
      <c r="I81" s="37">
        <v>3228980</v>
      </c>
      <c r="J81" s="27">
        <v>3274020</v>
      </c>
      <c r="K81" s="27">
        <v>2425200</v>
      </c>
      <c r="L81" s="27">
        <f t="shared" si="4"/>
        <v>848820</v>
      </c>
      <c r="M81" s="33">
        <v>2806200</v>
      </c>
      <c r="N81" s="33">
        <f t="shared" si="6"/>
        <v>467820</v>
      </c>
      <c r="O81" s="33" t="e">
        <f>J81/#REF!*100</f>
        <v>#REF!</v>
      </c>
    </row>
    <row r="82" spans="1:15" s="28" customFormat="1" ht="13.5" customHeight="1">
      <c r="A82" s="33">
        <v>0</v>
      </c>
      <c r="B82" s="33" t="e">
        <f>#REF!-A82</f>
        <v>#REF!</v>
      </c>
      <c r="C82" s="33" t="e">
        <f>#REF!/#REF!*100</f>
        <v>#REF!</v>
      </c>
      <c r="D82" s="34" t="s">
        <v>58</v>
      </c>
      <c r="E82" s="35">
        <v>10</v>
      </c>
      <c r="F82" s="35">
        <v>3</v>
      </c>
      <c r="G82" s="8"/>
      <c r="H82" s="49"/>
      <c r="I82" s="8"/>
      <c r="J82" s="27"/>
      <c r="K82" s="27">
        <v>0</v>
      </c>
      <c r="L82" s="27">
        <f t="shared" si="4"/>
        <v>0</v>
      </c>
      <c r="M82" s="33">
        <v>0</v>
      </c>
      <c r="N82" s="33">
        <f t="shared" si="6"/>
        <v>0</v>
      </c>
      <c r="O82" s="33"/>
    </row>
    <row r="83" spans="1:15" s="28" customFormat="1" ht="26.25" customHeight="1">
      <c r="A83" s="33">
        <v>50260</v>
      </c>
      <c r="B83" s="33" t="e">
        <f>#REF!-A83</f>
        <v>#REF!</v>
      </c>
      <c r="C83" s="33" t="e">
        <f>#REF!/#REF!*100</f>
        <v>#REF!</v>
      </c>
      <c r="D83" s="39" t="s">
        <v>59</v>
      </c>
      <c r="E83" s="35">
        <v>10</v>
      </c>
      <c r="F83" s="35">
        <v>4</v>
      </c>
      <c r="G83" s="36">
        <v>62163.1</v>
      </c>
      <c r="H83" s="37">
        <v>56958</v>
      </c>
      <c r="I83" s="37">
        <v>56958</v>
      </c>
      <c r="J83" s="27">
        <v>76893</v>
      </c>
      <c r="K83" s="27">
        <v>71198</v>
      </c>
      <c r="L83" s="27">
        <f aca="true" t="shared" si="7" ref="L83:L88">J83-K83</f>
        <v>5695</v>
      </c>
      <c r="M83" s="33">
        <v>32200</v>
      </c>
      <c r="N83" s="33">
        <f t="shared" si="6"/>
        <v>44693</v>
      </c>
      <c r="O83" s="33" t="e">
        <f>J83/#REF!*100</f>
        <v>#REF!</v>
      </c>
    </row>
    <row r="84" spans="1:15" s="28" customFormat="1" ht="12.75" customHeight="1">
      <c r="A84" s="33">
        <v>643606</v>
      </c>
      <c r="B84" s="33" t="e">
        <f>#REF!-A84</f>
        <v>#REF!</v>
      </c>
      <c r="C84" s="33" t="e">
        <f>#REF!/#REF!*100</f>
        <v>#REF!</v>
      </c>
      <c r="D84" s="34" t="s">
        <v>60</v>
      </c>
      <c r="E84" s="35">
        <v>10</v>
      </c>
      <c r="F84" s="35">
        <v>5</v>
      </c>
      <c r="G84" s="36">
        <v>868306.2</v>
      </c>
      <c r="H84" s="37">
        <v>917146</v>
      </c>
      <c r="I84" s="37">
        <v>921279.2</v>
      </c>
      <c r="J84" s="27">
        <v>1041186</v>
      </c>
      <c r="K84" s="27">
        <v>1041186</v>
      </c>
      <c r="L84" s="27">
        <f t="shared" si="7"/>
        <v>0</v>
      </c>
      <c r="M84" s="33">
        <v>821865</v>
      </c>
      <c r="N84" s="33">
        <f t="shared" si="6"/>
        <v>219321</v>
      </c>
      <c r="O84" s="33" t="e">
        <f>J84/#REF!*100</f>
        <v>#REF!</v>
      </c>
    </row>
    <row r="85" spans="1:15" s="28" customFormat="1" ht="12.75" customHeight="1">
      <c r="A85" s="33">
        <v>25000000</v>
      </c>
      <c r="B85" s="33" t="e">
        <f>#REF!-A85</f>
        <v>#REF!</v>
      </c>
      <c r="C85" s="33" t="e">
        <f>#REF!/#REF!*100</f>
        <v>#REF!</v>
      </c>
      <c r="D85" s="34" t="s">
        <v>61</v>
      </c>
      <c r="E85" s="35">
        <v>10</v>
      </c>
      <c r="F85" s="35">
        <v>6</v>
      </c>
      <c r="G85" s="36">
        <v>15811477.100000001</v>
      </c>
      <c r="H85" s="37">
        <v>17945540</v>
      </c>
      <c r="I85" s="37">
        <v>17945540</v>
      </c>
      <c r="J85" s="27">
        <v>19060000</v>
      </c>
      <c r="K85" s="27">
        <v>19100000</v>
      </c>
      <c r="L85" s="27">
        <f t="shared" si="7"/>
        <v>-40000</v>
      </c>
      <c r="M85" s="33">
        <v>22000000</v>
      </c>
      <c r="N85" s="33">
        <f t="shared" si="6"/>
        <v>-2940000</v>
      </c>
      <c r="O85" s="33" t="e">
        <f>J85/#REF!*100</f>
        <v>#REF!</v>
      </c>
    </row>
    <row r="86" spans="1:15" s="28" customFormat="1" ht="16.5" customHeight="1">
      <c r="A86" s="33">
        <v>16207520</v>
      </c>
      <c r="B86" s="33" t="e">
        <f>#REF!-A86</f>
        <v>#REF!</v>
      </c>
      <c r="C86" s="33" t="e">
        <f>#REF!/#REF!*100</f>
        <v>#REF!</v>
      </c>
      <c r="D86" s="34" t="s">
        <v>62</v>
      </c>
      <c r="E86" s="35">
        <v>10</v>
      </c>
      <c r="F86" s="35">
        <v>7</v>
      </c>
      <c r="G86" s="36">
        <v>17393427.8</v>
      </c>
      <c r="H86" s="37">
        <v>25519294</v>
      </c>
      <c r="I86" s="37">
        <v>29376225</v>
      </c>
      <c r="J86" s="27">
        <v>28676500</v>
      </c>
      <c r="K86" s="27">
        <v>29100000</v>
      </c>
      <c r="L86" s="27">
        <f t="shared" si="7"/>
        <v>-423500</v>
      </c>
      <c r="M86" s="33">
        <v>6963560</v>
      </c>
      <c r="N86" s="33">
        <f t="shared" si="6"/>
        <v>21712940</v>
      </c>
      <c r="O86" s="33" t="e">
        <f>J86/#REF!*100</f>
        <v>#REF!</v>
      </c>
    </row>
    <row r="87" spans="1:15" s="28" customFormat="1" ht="30.75" customHeight="1">
      <c r="A87" s="33">
        <v>14393594</v>
      </c>
      <c r="B87" s="33" t="e">
        <f>#REF!-A87</f>
        <v>#REF!</v>
      </c>
      <c r="C87" s="33" t="e">
        <f>#REF!/#REF!*100</f>
        <v>#REF!</v>
      </c>
      <c r="D87" s="34" t="s">
        <v>63</v>
      </c>
      <c r="E87" s="35">
        <v>10</v>
      </c>
      <c r="F87" s="35">
        <v>10</v>
      </c>
      <c r="G87" s="36">
        <v>27575028.2</v>
      </c>
      <c r="H87" s="37">
        <v>27826554</v>
      </c>
      <c r="I87" s="37">
        <v>44445964</v>
      </c>
      <c r="J87" s="27">
        <v>55697744</v>
      </c>
      <c r="K87" s="27">
        <v>46031253</v>
      </c>
      <c r="L87" s="27">
        <f t="shared" si="7"/>
        <v>9666491</v>
      </c>
      <c r="M87" s="33">
        <v>30000240</v>
      </c>
      <c r="N87" s="33">
        <f t="shared" si="6"/>
        <v>25697504</v>
      </c>
      <c r="O87" s="33" t="e">
        <f>J87/#REF!*100</f>
        <v>#REF!</v>
      </c>
    </row>
    <row r="88" spans="1:15" s="28" customFormat="1" ht="30.75" customHeight="1" outlineLevel="2">
      <c r="A88" s="33"/>
      <c r="B88" s="33"/>
      <c r="C88" s="33"/>
      <c r="D88" s="40"/>
      <c r="E88" s="41"/>
      <c r="F88" s="41"/>
      <c r="G88" s="53"/>
      <c r="H88" s="54"/>
      <c r="I88" s="54"/>
      <c r="J88" s="43">
        <f>SUM(J90:J96)</f>
        <v>55697744</v>
      </c>
      <c r="K88" s="43">
        <f>SUM(K90:K96)</f>
        <v>46031253</v>
      </c>
      <c r="L88" s="43">
        <f t="shared" si="7"/>
        <v>9666491</v>
      </c>
      <c r="M88" s="33"/>
      <c r="N88" s="33"/>
      <c r="O88" s="33"/>
    </row>
    <row r="89" spans="1:15" s="28" customFormat="1" ht="30.75" customHeight="1" outlineLevel="1">
      <c r="A89" s="33"/>
      <c r="B89" s="33"/>
      <c r="C89" s="33"/>
      <c r="D89" s="34" t="s">
        <v>68</v>
      </c>
      <c r="E89" s="35"/>
      <c r="F89" s="35"/>
      <c r="G89" s="36"/>
      <c r="H89" s="37"/>
      <c r="I89" s="37"/>
      <c r="J89" s="27"/>
      <c r="K89" s="27"/>
      <c r="L89" s="27"/>
      <c r="M89" s="33"/>
      <c r="N89" s="33"/>
      <c r="O89" s="33"/>
    </row>
    <row r="90" spans="1:15" s="28" customFormat="1" ht="30.75" customHeight="1" outlineLevel="1">
      <c r="A90" s="33"/>
      <c r="B90" s="33"/>
      <c r="C90" s="33"/>
      <c r="D90" s="34" t="s">
        <v>79</v>
      </c>
      <c r="E90" s="35"/>
      <c r="F90" s="35"/>
      <c r="G90" s="36"/>
      <c r="H90" s="37"/>
      <c r="I90" s="37"/>
      <c r="J90" s="27">
        <v>9781788</v>
      </c>
      <c r="K90" s="27">
        <v>9781788</v>
      </c>
      <c r="L90" s="27">
        <f aca="true" t="shared" si="8" ref="L90:L122">J90-K90</f>
        <v>0</v>
      </c>
      <c r="M90" s="33"/>
      <c r="N90" s="33"/>
      <c r="O90" s="33"/>
    </row>
    <row r="91" spans="1:15" s="28" customFormat="1" ht="30.75" customHeight="1" outlineLevel="1">
      <c r="A91" s="33"/>
      <c r="B91" s="33"/>
      <c r="C91" s="33"/>
      <c r="D91" s="34" t="s">
        <v>80</v>
      </c>
      <c r="E91" s="35"/>
      <c r="F91" s="35"/>
      <c r="G91" s="36"/>
      <c r="H91" s="37"/>
      <c r="I91" s="37"/>
      <c r="J91" s="27">
        <v>13473070</v>
      </c>
      <c r="K91" s="27">
        <v>13473070</v>
      </c>
      <c r="L91" s="27">
        <f t="shared" si="8"/>
        <v>0</v>
      </c>
      <c r="M91" s="33"/>
      <c r="N91" s="33"/>
      <c r="O91" s="33"/>
    </row>
    <row r="92" spans="1:15" s="28" customFormat="1" ht="30.75" customHeight="1" outlineLevel="1">
      <c r="A92" s="33"/>
      <c r="B92" s="33"/>
      <c r="C92" s="33"/>
      <c r="D92" s="34" t="s">
        <v>81</v>
      </c>
      <c r="E92" s="35"/>
      <c r="F92" s="35"/>
      <c r="G92" s="36"/>
      <c r="H92" s="37"/>
      <c r="I92" s="37"/>
      <c r="J92" s="27">
        <v>11666531</v>
      </c>
      <c r="K92" s="27">
        <v>11666531</v>
      </c>
      <c r="L92" s="27">
        <f t="shared" si="8"/>
        <v>0</v>
      </c>
      <c r="M92" s="33"/>
      <c r="N92" s="33"/>
      <c r="O92" s="33"/>
    </row>
    <row r="93" spans="1:15" s="28" customFormat="1" ht="30.75" customHeight="1" outlineLevel="1">
      <c r="A93" s="33"/>
      <c r="B93" s="33"/>
      <c r="C93" s="33"/>
      <c r="D93" s="34" t="s">
        <v>82</v>
      </c>
      <c r="E93" s="35"/>
      <c r="F93" s="35"/>
      <c r="G93" s="36"/>
      <c r="H93" s="37"/>
      <c r="I93" s="37"/>
      <c r="J93" s="27">
        <v>5042028</v>
      </c>
      <c r="K93" s="27">
        <v>5042028</v>
      </c>
      <c r="L93" s="27">
        <f t="shared" si="8"/>
        <v>0</v>
      </c>
      <c r="M93" s="33"/>
      <c r="N93" s="33"/>
      <c r="O93" s="33"/>
    </row>
    <row r="94" spans="1:15" s="28" customFormat="1" ht="30.75" customHeight="1" outlineLevel="1">
      <c r="A94" s="33"/>
      <c r="B94" s="33"/>
      <c r="C94" s="33"/>
      <c r="D94" s="34" t="s">
        <v>83</v>
      </c>
      <c r="E94" s="35"/>
      <c r="F94" s="35"/>
      <c r="G94" s="36"/>
      <c r="H94" s="37"/>
      <c r="I94" s="37"/>
      <c r="J94" s="27">
        <v>1895819</v>
      </c>
      <c r="K94" s="27">
        <v>1895819</v>
      </c>
      <c r="L94" s="27">
        <f t="shared" si="8"/>
        <v>0</v>
      </c>
      <c r="M94" s="33"/>
      <c r="N94" s="33"/>
      <c r="O94" s="33"/>
    </row>
    <row r="95" spans="1:15" s="28" customFormat="1" ht="30.75" customHeight="1" outlineLevel="1">
      <c r="A95" s="33"/>
      <c r="B95" s="33"/>
      <c r="C95" s="33"/>
      <c r="D95" s="34" t="s">
        <v>84</v>
      </c>
      <c r="E95" s="35"/>
      <c r="F95" s="35"/>
      <c r="G95" s="36"/>
      <c r="H95" s="37"/>
      <c r="I95" s="37"/>
      <c r="J95" s="27">
        <v>346500</v>
      </c>
      <c r="K95" s="27">
        <v>346500</v>
      </c>
      <c r="L95" s="27">
        <f t="shared" si="8"/>
        <v>0</v>
      </c>
      <c r="M95" s="33"/>
      <c r="N95" s="33"/>
      <c r="O95" s="33"/>
    </row>
    <row r="96" spans="1:15" s="28" customFormat="1" ht="42.75" customHeight="1" outlineLevel="1">
      <c r="A96" s="33"/>
      <c r="B96" s="33"/>
      <c r="C96" s="33"/>
      <c r="D96" s="34" t="s">
        <v>85</v>
      </c>
      <c r="E96" s="35"/>
      <c r="F96" s="35"/>
      <c r="G96" s="36"/>
      <c r="H96" s="37"/>
      <c r="I96" s="37"/>
      <c r="J96" s="27">
        <v>13492008</v>
      </c>
      <c r="K96" s="27">
        <v>3825517</v>
      </c>
      <c r="L96" s="27">
        <f t="shared" si="8"/>
        <v>9666491</v>
      </c>
      <c r="M96" s="33"/>
      <c r="N96" s="33"/>
      <c r="O96" s="33"/>
    </row>
    <row r="97" spans="1:15" s="28" customFormat="1" ht="17.25" customHeight="1">
      <c r="A97" s="33"/>
      <c r="B97" s="33"/>
      <c r="C97" s="33"/>
      <c r="D97" s="24" t="s">
        <v>64</v>
      </c>
      <c r="E97" s="25"/>
      <c r="F97" s="25"/>
      <c r="G97" s="26">
        <v>6198530.299999714</v>
      </c>
      <c r="H97" s="26">
        <v>7897340</v>
      </c>
      <c r="I97" s="26">
        <v>13578950.200000286</v>
      </c>
      <c r="J97" s="26">
        <v>0</v>
      </c>
      <c r="K97" s="27">
        <v>7150000</v>
      </c>
      <c r="L97" s="27">
        <f t="shared" si="8"/>
        <v>-7150000</v>
      </c>
      <c r="M97" s="33"/>
      <c r="N97" s="33"/>
      <c r="O97" s="33"/>
    </row>
    <row r="98" spans="1:15" s="28" customFormat="1" ht="15.75" customHeight="1">
      <c r="A98" s="33"/>
      <c r="B98" s="33"/>
      <c r="C98" s="33"/>
      <c r="D98" s="55" t="s">
        <v>116</v>
      </c>
      <c r="E98" s="56">
        <v>0</v>
      </c>
      <c r="F98" s="56">
        <v>0</v>
      </c>
      <c r="G98" s="57">
        <v>-6198530.300000006</v>
      </c>
      <c r="H98" s="57">
        <v>-7897340</v>
      </c>
      <c r="I98" s="57">
        <v>-13578950.199999997</v>
      </c>
      <c r="J98" s="57">
        <v>0</v>
      </c>
      <c r="K98" s="43">
        <v>-7150000</v>
      </c>
      <c r="L98" s="43">
        <f t="shared" si="8"/>
        <v>7150000</v>
      </c>
      <c r="M98" s="33"/>
      <c r="N98" s="33"/>
      <c r="O98" s="33"/>
    </row>
    <row r="99" spans="1:15" s="28" customFormat="1" ht="28.5" customHeight="1" hidden="1" outlineLevel="1">
      <c r="A99" s="33"/>
      <c r="B99" s="33"/>
      <c r="C99" s="33"/>
      <c r="D99" s="24" t="s">
        <v>117</v>
      </c>
      <c r="E99" s="25">
        <v>91</v>
      </c>
      <c r="F99" s="25">
        <v>0</v>
      </c>
      <c r="G99" s="26">
        <v>0</v>
      </c>
      <c r="H99" s="26">
        <v>0</v>
      </c>
      <c r="I99" s="26">
        <v>0</v>
      </c>
      <c r="J99" s="26">
        <v>0</v>
      </c>
      <c r="K99" s="27"/>
      <c r="L99" s="27">
        <f t="shared" si="8"/>
        <v>0</v>
      </c>
      <c r="M99" s="33"/>
      <c r="N99" s="33"/>
      <c r="O99" s="33"/>
    </row>
    <row r="100" spans="1:15" s="28" customFormat="1" ht="27.75" customHeight="1" hidden="1" outlineLevel="1">
      <c r="A100" s="33"/>
      <c r="B100" s="33"/>
      <c r="C100" s="33"/>
      <c r="D100" s="58" t="s">
        <v>118</v>
      </c>
      <c r="E100" s="59">
        <v>91</v>
      </c>
      <c r="F100" s="59">
        <v>20</v>
      </c>
      <c r="G100" s="27">
        <v>0</v>
      </c>
      <c r="H100" s="27">
        <v>0</v>
      </c>
      <c r="I100" s="27">
        <v>0</v>
      </c>
      <c r="J100" s="27">
        <v>0</v>
      </c>
      <c r="K100" s="27"/>
      <c r="L100" s="27">
        <f t="shared" si="8"/>
        <v>0</v>
      </c>
      <c r="M100" s="33"/>
      <c r="N100" s="33"/>
      <c r="O100" s="33"/>
    </row>
    <row r="101" spans="1:15" s="28" customFormat="1" ht="37.5" customHeight="1" hidden="1" outlineLevel="1">
      <c r="A101" s="33"/>
      <c r="B101" s="33"/>
      <c r="C101" s="33"/>
      <c r="D101" s="34" t="s">
        <v>119</v>
      </c>
      <c r="E101" s="35">
        <v>91</v>
      </c>
      <c r="F101" s="35">
        <v>21</v>
      </c>
      <c r="G101" s="60">
        <v>29154010</v>
      </c>
      <c r="H101" s="38"/>
      <c r="I101" s="61">
        <v>10700000</v>
      </c>
      <c r="J101" s="38"/>
      <c r="K101" s="27"/>
      <c r="L101" s="27">
        <f t="shared" si="8"/>
        <v>0</v>
      </c>
      <c r="M101" s="33"/>
      <c r="N101" s="33"/>
      <c r="O101" s="33"/>
    </row>
    <row r="102" spans="1:15" s="28" customFormat="1" ht="18.75" customHeight="1" hidden="1" outlineLevel="1">
      <c r="A102" s="33"/>
      <c r="B102" s="33"/>
      <c r="C102" s="33"/>
      <c r="D102" s="34" t="s">
        <v>120</v>
      </c>
      <c r="E102" s="35">
        <v>91</v>
      </c>
      <c r="F102" s="35">
        <v>22</v>
      </c>
      <c r="G102" s="60">
        <v>-29154010</v>
      </c>
      <c r="H102" s="38"/>
      <c r="I102" s="61">
        <v>-10700000</v>
      </c>
      <c r="J102" s="38"/>
      <c r="K102" s="27"/>
      <c r="L102" s="27">
        <f t="shared" si="8"/>
        <v>0</v>
      </c>
      <c r="M102" s="33"/>
      <c r="N102" s="33"/>
      <c r="O102" s="33"/>
    </row>
    <row r="103" spans="1:15" s="28" customFormat="1" ht="27" customHeight="1" hidden="1" outlineLevel="1">
      <c r="A103" s="33"/>
      <c r="B103" s="33"/>
      <c r="C103" s="33"/>
      <c r="D103" s="24" t="s">
        <v>121</v>
      </c>
      <c r="E103" s="25">
        <v>92</v>
      </c>
      <c r="F103" s="25">
        <v>0</v>
      </c>
      <c r="G103" s="26">
        <v>-14657104.900000006</v>
      </c>
      <c r="H103" s="26">
        <v>-19107340</v>
      </c>
      <c r="I103" s="26">
        <v>-34107340</v>
      </c>
      <c r="J103" s="26">
        <v>0</v>
      </c>
      <c r="K103" s="27">
        <v>-12150000</v>
      </c>
      <c r="L103" s="27">
        <f t="shared" si="8"/>
        <v>12150000</v>
      </c>
      <c r="M103" s="33"/>
      <c r="N103" s="33"/>
      <c r="O103" s="33"/>
    </row>
    <row r="104" spans="1:15" s="28" customFormat="1" ht="15.75" customHeight="1" hidden="1" outlineLevel="1">
      <c r="A104" s="33"/>
      <c r="B104" s="33"/>
      <c r="C104" s="33"/>
      <c r="D104" s="58" t="s">
        <v>122</v>
      </c>
      <c r="E104" s="59">
        <v>92</v>
      </c>
      <c r="F104" s="59">
        <v>1</v>
      </c>
      <c r="G104" s="60">
        <v>33526202</v>
      </c>
      <c r="H104" s="27"/>
      <c r="I104" s="62"/>
      <c r="J104" s="27"/>
      <c r="K104" s="27"/>
      <c r="L104" s="27">
        <f t="shared" si="8"/>
        <v>0</v>
      </c>
      <c r="M104" s="33"/>
      <c r="N104" s="33"/>
      <c r="O104" s="33"/>
    </row>
    <row r="105" spans="1:15" s="28" customFormat="1" ht="16.5" customHeight="1" hidden="1" outlineLevel="1">
      <c r="A105" s="33"/>
      <c r="B105" s="33"/>
      <c r="C105" s="33"/>
      <c r="D105" s="58" t="s">
        <v>120</v>
      </c>
      <c r="E105" s="59">
        <v>92</v>
      </c>
      <c r="F105" s="59">
        <v>2</v>
      </c>
      <c r="G105" s="60">
        <v>-48183306.900000006</v>
      </c>
      <c r="H105" s="27">
        <v>-19107340</v>
      </c>
      <c r="I105" s="61">
        <v>-34107340</v>
      </c>
      <c r="J105" s="27"/>
      <c r="K105" s="27">
        <v>-12150000</v>
      </c>
      <c r="L105" s="27">
        <f t="shared" si="8"/>
        <v>12150000</v>
      </c>
      <c r="M105" s="33"/>
      <c r="N105" s="33"/>
      <c r="O105" s="33"/>
    </row>
    <row r="106" spans="1:15" s="28" customFormat="1" ht="27" customHeight="1" hidden="1" outlineLevel="1">
      <c r="A106" s="33"/>
      <c r="B106" s="33"/>
      <c r="C106" s="33"/>
      <c r="D106" s="24" t="s">
        <v>123</v>
      </c>
      <c r="E106" s="25">
        <v>93</v>
      </c>
      <c r="F106" s="25">
        <v>0</v>
      </c>
      <c r="G106" s="26">
        <v>5295237</v>
      </c>
      <c r="H106" s="26">
        <v>11210000</v>
      </c>
      <c r="I106" s="26">
        <v>5794389.8</v>
      </c>
      <c r="J106" s="26">
        <v>0</v>
      </c>
      <c r="K106" s="27"/>
      <c r="L106" s="27">
        <f t="shared" si="8"/>
        <v>0</v>
      </c>
      <c r="M106" s="33"/>
      <c r="N106" s="33"/>
      <c r="O106" s="33"/>
    </row>
    <row r="107" spans="1:15" s="28" customFormat="1" ht="30.75" customHeight="1" hidden="1" outlineLevel="1">
      <c r="A107" s="33"/>
      <c r="B107" s="33"/>
      <c r="C107" s="33"/>
      <c r="D107" s="58" t="s">
        <v>124</v>
      </c>
      <c r="E107" s="59">
        <v>93</v>
      </c>
      <c r="F107" s="59">
        <v>10</v>
      </c>
      <c r="G107" s="27">
        <v>6895237.000000001</v>
      </c>
      <c r="H107" s="27">
        <v>11210000</v>
      </c>
      <c r="I107" s="27">
        <v>11210000</v>
      </c>
      <c r="J107" s="27">
        <v>0</v>
      </c>
      <c r="K107" s="27">
        <v>5000000</v>
      </c>
      <c r="L107" s="27">
        <f t="shared" si="8"/>
        <v>-5000000</v>
      </c>
      <c r="M107" s="33"/>
      <c r="N107" s="33"/>
      <c r="O107" s="33"/>
    </row>
    <row r="108" spans="1:15" s="28" customFormat="1" ht="27" customHeight="1" hidden="1" outlineLevel="1">
      <c r="A108" s="33"/>
      <c r="B108" s="33"/>
      <c r="C108" s="33"/>
      <c r="D108" s="34" t="s">
        <v>125</v>
      </c>
      <c r="E108" s="35">
        <v>93</v>
      </c>
      <c r="F108" s="35">
        <v>11</v>
      </c>
      <c r="G108" s="60">
        <v>21328.4</v>
      </c>
      <c r="H108" s="38">
        <v>3000000</v>
      </c>
      <c r="I108" s="61">
        <v>3000000</v>
      </c>
      <c r="J108" s="38"/>
      <c r="K108" s="27"/>
      <c r="L108" s="27">
        <f t="shared" si="8"/>
        <v>0</v>
      </c>
      <c r="M108" s="33"/>
      <c r="N108" s="33"/>
      <c r="O108" s="33"/>
    </row>
    <row r="109" spans="1:15" s="28" customFormat="1" ht="29.25" customHeight="1" hidden="1" outlineLevel="1">
      <c r="A109" s="33"/>
      <c r="B109" s="33"/>
      <c r="C109" s="33"/>
      <c r="D109" s="34" t="s">
        <v>126</v>
      </c>
      <c r="E109" s="35">
        <v>93</v>
      </c>
      <c r="F109" s="35">
        <v>12</v>
      </c>
      <c r="G109" s="60">
        <v>6873908.600000001</v>
      </c>
      <c r="H109" s="38">
        <v>8210000</v>
      </c>
      <c r="I109" s="61">
        <v>8210000</v>
      </c>
      <c r="J109" s="38"/>
      <c r="K109" s="27">
        <v>5000000</v>
      </c>
      <c r="L109" s="27">
        <f t="shared" si="8"/>
        <v>-5000000</v>
      </c>
      <c r="M109" s="33"/>
      <c r="N109" s="33"/>
      <c r="O109" s="33"/>
    </row>
    <row r="110" spans="1:15" s="28" customFormat="1" ht="49.5" customHeight="1" hidden="1" outlineLevel="1">
      <c r="A110" s="33"/>
      <c r="B110" s="33"/>
      <c r="C110" s="33"/>
      <c r="D110" s="34" t="s">
        <v>127</v>
      </c>
      <c r="E110" s="35">
        <v>93</v>
      </c>
      <c r="F110" s="35">
        <v>20</v>
      </c>
      <c r="G110" s="60">
        <v>-1600000</v>
      </c>
      <c r="H110" s="38"/>
      <c r="I110" s="61">
        <v>-5415610.2</v>
      </c>
      <c r="J110" s="38"/>
      <c r="K110" s="38"/>
      <c r="L110" s="27">
        <f t="shared" si="8"/>
        <v>0</v>
      </c>
      <c r="M110" s="33"/>
      <c r="N110" s="33"/>
      <c r="O110" s="33"/>
    </row>
    <row r="111" spans="1:15" s="28" customFormat="1" ht="39" customHeight="1" hidden="1" outlineLevel="1">
      <c r="A111" s="33"/>
      <c r="B111" s="33"/>
      <c r="C111" s="33"/>
      <c r="D111" s="34" t="s">
        <v>128</v>
      </c>
      <c r="E111" s="35">
        <v>93</v>
      </c>
      <c r="F111" s="35">
        <v>21</v>
      </c>
      <c r="G111" s="63"/>
      <c r="H111" s="38"/>
      <c r="I111" s="61">
        <v>-3549972</v>
      </c>
      <c r="J111" s="38"/>
      <c r="K111" s="38"/>
      <c r="L111" s="27">
        <f t="shared" si="8"/>
        <v>0</v>
      </c>
      <c r="M111" s="33"/>
      <c r="N111" s="33"/>
      <c r="O111" s="33"/>
    </row>
    <row r="112" spans="1:15" s="28" customFormat="1" ht="40.5" customHeight="1" hidden="1" outlineLevel="1">
      <c r="A112" s="33"/>
      <c r="B112" s="33"/>
      <c r="C112" s="33"/>
      <c r="D112" s="64" t="s">
        <v>129</v>
      </c>
      <c r="E112" s="65">
        <v>93</v>
      </c>
      <c r="F112" s="65">
        <v>22</v>
      </c>
      <c r="G112" s="63"/>
      <c r="H112" s="38"/>
      <c r="I112" s="61">
        <v>-1865638.2</v>
      </c>
      <c r="J112" s="38"/>
      <c r="K112" s="38"/>
      <c r="L112" s="27">
        <f t="shared" si="8"/>
        <v>0</v>
      </c>
      <c r="M112" s="33"/>
      <c r="N112" s="33"/>
      <c r="O112" s="33"/>
    </row>
    <row r="113" spans="1:15" s="28" customFormat="1" ht="28.5" customHeight="1" hidden="1" outlineLevel="1">
      <c r="A113" s="33"/>
      <c r="B113" s="33"/>
      <c r="C113" s="33"/>
      <c r="D113" s="24" t="s">
        <v>130</v>
      </c>
      <c r="E113" s="25">
        <v>94</v>
      </c>
      <c r="F113" s="25">
        <v>0</v>
      </c>
      <c r="G113" s="26">
        <v>-32.9</v>
      </c>
      <c r="H113" s="26">
        <v>0</v>
      </c>
      <c r="I113" s="26">
        <v>0</v>
      </c>
      <c r="J113" s="26">
        <v>0</v>
      </c>
      <c r="K113" s="27"/>
      <c r="L113" s="27">
        <f t="shared" si="8"/>
        <v>0</v>
      </c>
      <c r="M113" s="33"/>
      <c r="N113" s="33"/>
      <c r="O113" s="33"/>
    </row>
    <row r="114" spans="1:15" s="28" customFormat="1" ht="26.25" customHeight="1" hidden="1" outlineLevel="1">
      <c r="A114" s="33"/>
      <c r="B114" s="33"/>
      <c r="C114" s="33"/>
      <c r="D114" s="58" t="s">
        <v>131</v>
      </c>
      <c r="E114" s="59">
        <v>94</v>
      </c>
      <c r="F114" s="59">
        <v>1</v>
      </c>
      <c r="G114" s="60">
        <v>-32.9</v>
      </c>
      <c r="H114" s="27"/>
      <c r="I114" s="62"/>
      <c r="J114" s="27"/>
      <c r="K114" s="27"/>
      <c r="L114" s="27">
        <f t="shared" si="8"/>
        <v>0</v>
      </c>
      <c r="M114" s="33"/>
      <c r="N114" s="33"/>
      <c r="O114" s="33"/>
    </row>
    <row r="115" spans="1:15" s="28" customFormat="1" ht="25.5" customHeight="1" hidden="1" outlineLevel="1">
      <c r="A115" s="33"/>
      <c r="B115" s="33"/>
      <c r="C115" s="33"/>
      <c r="D115" s="58" t="s">
        <v>132</v>
      </c>
      <c r="E115" s="59">
        <v>94</v>
      </c>
      <c r="F115" s="59">
        <v>2</v>
      </c>
      <c r="G115" s="27"/>
      <c r="H115" s="27"/>
      <c r="I115" s="27"/>
      <c r="J115" s="27"/>
      <c r="K115" s="27"/>
      <c r="L115" s="27">
        <f t="shared" si="8"/>
        <v>0</v>
      </c>
      <c r="M115" s="33"/>
      <c r="N115" s="33"/>
      <c r="O115" s="33"/>
    </row>
    <row r="116" spans="1:15" s="28" customFormat="1" ht="30" customHeight="1" hidden="1" outlineLevel="1">
      <c r="A116" s="66"/>
      <c r="B116" s="66"/>
      <c r="C116" s="66"/>
      <c r="D116" s="24" t="s">
        <v>133</v>
      </c>
      <c r="E116" s="25">
        <v>95</v>
      </c>
      <c r="F116" s="25">
        <v>0</v>
      </c>
      <c r="G116" s="26">
        <v>3163370.5</v>
      </c>
      <c r="H116" s="26">
        <v>0</v>
      </c>
      <c r="I116" s="26">
        <v>14734000.000000002</v>
      </c>
      <c r="J116" s="26">
        <v>0</v>
      </c>
      <c r="K116" s="27"/>
      <c r="L116" s="27">
        <f t="shared" si="8"/>
        <v>0</v>
      </c>
      <c r="M116" s="66"/>
      <c r="N116" s="66"/>
      <c r="O116" s="66"/>
    </row>
    <row r="117" spans="1:15" s="28" customFormat="1" ht="29.25" customHeight="1" hidden="1" outlineLevel="1">
      <c r="A117" s="33"/>
      <c r="B117" s="33"/>
      <c r="C117" s="33"/>
      <c r="D117" s="58" t="s">
        <v>134</v>
      </c>
      <c r="E117" s="59">
        <v>95</v>
      </c>
      <c r="F117" s="59">
        <v>10</v>
      </c>
      <c r="G117" s="27">
        <v>28715371.6</v>
      </c>
      <c r="H117" s="27">
        <v>25552001.1</v>
      </c>
      <c r="I117" s="27">
        <v>25552001.1</v>
      </c>
      <c r="J117" s="27">
        <v>0</v>
      </c>
      <c r="K117" s="27"/>
      <c r="L117" s="27">
        <f t="shared" si="8"/>
        <v>0</v>
      </c>
      <c r="M117" s="33"/>
      <c r="N117" s="33"/>
      <c r="O117" s="33"/>
    </row>
    <row r="118" spans="1:15" s="28" customFormat="1" ht="15" customHeight="1" hidden="1" outlineLevel="1">
      <c r="A118" s="33"/>
      <c r="B118" s="33"/>
      <c r="C118" s="33"/>
      <c r="D118" s="58" t="s">
        <v>135</v>
      </c>
      <c r="E118" s="59">
        <v>95</v>
      </c>
      <c r="F118" s="59">
        <v>20</v>
      </c>
      <c r="G118" s="67">
        <v>25552001.1</v>
      </c>
      <c r="H118" s="27">
        <v>25552001.1</v>
      </c>
      <c r="I118" s="27">
        <v>10818001.1</v>
      </c>
      <c r="J118" s="27">
        <v>0</v>
      </c>
      <c r="K118" s="27"/>
      <c r="L118" s="27">
        <f t="shared" si="8"/>
        <v>0</v>
      </c>
      <c r="M118" s="33"/>
      <c r="N118" s="33"/>
      <c r="O118" s="33"/>
    </row>
    <row r="119" spans="1:15" s="28" customFormat="1" ht="40.5" customHeight="1" hidden="1" outlineLevel="1">
      <c r="A119" s="33"/>
      <c r="B119" s="33"/>
      <c r="C119" s="33"/>
      <c r="D119" s="34" t="s">
        <v>136</v>
      </c>
      <c r="E119" s="35">
        <v>95</v>
      </c>
      <c r="F119" s="35">
        <v>98</v>
      </c>
      <c r="G119" s="67">
        <v>25552001.1</v>
      </c>
      <c r="H119" s="38">
        <v>25552001.1</v>
      </c>
      <c r="I119" s="61">
        <v>10818001.1</v>
      </c>
      <c r="J119" s="38"/>
      <c r="K119" s="27"/>
      <c r="L119" s="27">
        <f t="shared" si="8"/>
        <v>0</v>
      </c>
      <c r="M119" s="33"/>
      <c r="N119" s="33"/>
      <c r="O119" s="33"/>
    </row>
    <row r="120" spans="1:15" s="28" customFormat="1" ht="42" customHeight="1" hidden="1" outlineLevel="1">
      <c r="A120" s="33"/>
      <c r="B120" s="33"/>
      <c r="C120" s="33"/>
      <c r="D120" s="34" t="s">
        <v>137</v>
      </c>
      <c r="E120" s="35">
        <v>95</v>
      </c>
      <c r="F120" s="35">
        <v>99</v>
      </c>
      <c r="G120" s="60">
        <v>28715371.6</v>
      </c>
      <c r="H120" s="38">
        <v>25552001.1</v>
      </c>
      <c r="I120" s="61">
        <v>25552001.1</v>
      </c>
      <c r="J120" s="38"/>
      <c r="K120" s="27"/>
      <c r="L120" s="27">
        <f t="shared" si="8"/>
        <v>0</v>
      </c>
      <c r="M120" s="33"/>
      <c r="N120" s="33"/>
      <c r="O120" s="33"/>
    </row>
    <row r="121" spans="1:15" s="28" customFormat="1" ht="15" customHeight="1" hidden="1" outlineLevel="1">
      <c r="A121" s="33"/>
      <c r="B121" s="33"/>
      <c r="C121" s="33"/>
      <c r="D121" s="24" t="s">
        <v>138</v>
      </c>
      <c r="E121" s="38"/>
      <c r="F121" s="38"/>
      <c r="G121" s="38"/>
      <c r="H121" s="38"/>
      <c r="I121" s="38"/>
      <c r="J121" s="38"/>
      <c r="K121" s="27"/>
      <c r="L121" s="27">
        <f t="shared" si="8"/>
        <v>0</v>
      </c>
      <c r="M121" s="33"/>
      <c r="N121" s="33"/>
      <c r="O121" s="33"/>
    </row>
    <row r="122" spans="1:15" s="28" customFormat="1" ht="42" customHeight="1" hidden="1" outlineLevel="1">
      <c r="A122" s="29"/>
      <c r="B122" s="29"/>
      <c r="C122" s="29"/>
      <c r="D122" s="68" t="s">
        <v>139</v>
      </c>
      <c r="E122" s="69"/>
      <c r="F122" s="69"/>
      <c r="G122" s="38">
        <v>14000902</v>
      </c>
      <c r="H122" s="38">
        <v>13051281</v>
      </c>
      <c r="I122" s="38">
        <v>13469781.8</v>
      </c>
      <c r="J122" s="38">
        <v>22374000</v>
      </c>
      <c r="K122" s="27">
        <v>21925384</v>
      </c>
      <c r="L122" s="27">
        <f t="shared" si="8"/>
        <v>448616</v>
      </c>
      <c r="M122" s="29"/>
      <c r="N122" s="29"/>
      <c r="O122" s="29"/>
    </row>
    <row r="123" spans="1:15" s="71" customFormat="1" ht="12.75" collapsed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</row>
    <row r="124" spans="1:15" s="28" customFormat="1" ht="14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1:15" s="28" customFormat="1" ht="14.2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1:15" s="28" customFormat="1" ht="14.2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1:15" s="28" customFormat="1" ht="14.2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1:15" s="28" customFormat="1" ht="14.2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1:15" s="28" customFormat="1" ht="14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</sheetData>
  <sheetProtection/>
  <printOptions horizontalCentered="1"/>
  <pageMargins left="0.1968503937007874" right="0.1968503937007874" top="0.3937007874015748" bottom="0.3937007874015748" header="0.1968503937007874" footer="0.5118110236220472"/>
  <pageSetup fitToHeight="0" horizontalDpi="600" verticalDpi="600" orientation="portrait" paperSize="9" scale="68" r:id="rId1"/>
  <headerFooter alignWithMargins="0">
    <oddHeader>&amp;L&amp;D  &amp;T
&amp;F  &amp;A</oddHead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70"/>
  <sheetViews>
    <sheetView tabSelected="1" view="pageBreakPreview" zoomScale="90" zoomScaleNormal="75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8.00390625" defaultRowHeight="12.75"/>
  <cols>
    <col min="1" max="1" width="82.00390625" style="79" customWidth="1"/>
    <col min="2" max="2" width="6.125" style="79" bestFit="1" customWidth="1"/>
    <col min="3" max="3" width="6.25390625" style="79" customWidth="1"/>
    <col min="4" max="4" width="20.00390625" style="81" customWidth="1"/>
    <col min="5" max="5" width="17.00390625" style="7" customWidth="1"/>
    <col min="6" max="6" width="22.375" style="88" customWidth="1"/>
    <col min="7" max="8" width="17.00390625" style="88" customWidth="1"/>
    <col min="9" max="9" width="21.375" style="79" customWidth="1"/>
    <col min="10" max="16384" width="8.00390625" style="7" customWidth="1"/>
  </cols>
  <sheetData>
    <row r="1" spans="1:9" s="1" customFormat="1" ht="5.25" customHeight="1">
      <c r="A1" s="129"/>
      <c r="B1" s="129"/>
      <c r="C1" s="129"/>
      <c r="D1" s="129"/>
      <c r="E1" s="130"/>
      <c r="F1" s="130"/>
      <c r="G1" s="130"/>
      <c r="H1" s="130"/>
      <c r="I1" s="130"/>
    </row>
    <row r="2" spans="1:9" s="2" customFormat="1" ht="29.25" customHeight="1">
      <c r="A2" s="131" t="s">
        <v>192</v>
      </c>
      <c r="B2" s="131"/>
      <c r="C2" s="131"/>
      <c r="D2" s="131"/>
      <c r="E2" s="132"/>
      <c r="F2" s="132"/>
      <c r="G2" s="132"/>
      <c r="H2" s="132"/>
      <c r="I2" s="132"/>
    </row>
    <row r="3" spans="1:9" s="3" customFormat="1" ht="21.75" customHeight="1">
      <c r="A3" s="76"/>
      <c r="B3" s="76"/>
      <c r="C3" s="76"/>
      <c r="D3" s="80"/>
      <c r="F3" s="92"/>
      <c r="G3" s="92"/>
      <c r="H3" s="92"/>
      <c r="I3" s="80" t="s">
        <v>148</v>
      </c>
    </row>
    <row r="4" spans="1:9" s="4" customFormat="1" ht="105" customHeight="1">
      <c r="A4" s="77" t="s">
        <v>159</v>
      </c>
      <c r="B4" s="78" t="s">
        <v>1</v>
      </c>
      <c r="C4" s="78" t="s">
        <v>2</v>
      </c>
      <c r="D4" s="87" t="s">
        <v>156</v>
      </c>
      <c r="E4" s="87" t="s">
        <v>188</v>
      </c>
      <c r="F4" s="93" t="s">
        <v>157</v>
      </c>
      <c r="G4" s="93" t="s">
        <v>158</v>
      </c>
      <c r="H4" s="93" t="s">
        <v>186</v>
      </c>
      <c r="I4" s="87" t="s">
        <v>189</v>
      </c>
    </row>
    <row r="5" spans="1:9" s="96" customFormat="1" ht="19.5">
      <c r="A5" s="94" t="s">
        <v>160</v>
      </c>
      <c r="B5" s="95"/>
      <c r="C5" s="95"/>
      <c r="D5" s="107">
        <f>D6+D14+D20</f>
        <v>63033290</v>
      </c>
      <c r="E5" s="107">
        <f>F5+G5+H5</f>
        <v>63033290</v>
      </c>
      <c r="F5" s="107">
        <f>F6+F14+F20</f>
        <v>62471545</v>
      </c>
      <c r="G5" s="107">
        <f>G6+G14+G20</f>
        <v>1061937</v>
      </c>
      <c r="H5" s="107">
        <f>H6+H14+H20</f>
        <v>-500192</v>
      </c>
      <c r="I5" s="111">
        <f>E5-D5</f>
        <v>0</v>
      </c>
    </row>
    <row r="6" spans="1:9" s="82" customFormat="1" ht="19.5">
      <c r="A6" s="83" t="s">
        <v>184</v>
      </c>
      <c r="B6" s="84"/>
      <c r="C6" s="84"/>
      <c r="D6" s="108">
        <f>F6+G6</f>
        <v>24370050</v>
      </c>
      <c r="E6" s="116">
        <f aca="true" t="shared" si="0" ref="E6:E67">F6+G6+H6</f>
        <v>24370050</v>
      </c>
      <c r="F6" s="117">
        <v>23808305</v>
      </c>
      <c r="G6" s="117">
        <v>561745</v>
      </c>
      <c r="H6" s="117"/>
      <c r="I6" s="112">
        <f aca="true" t="shared" si="1" ref="I6:I43">E6-D6</f>
        <v>0</v>
      </c>
    </row>
    <row r="7" spans="1:9" s="6" customFormat="1" ht="17.25">
      <c r="A7" s="85" t="s">
        <v>140</v>
      </c>
      <c r="B7" s="85">
        <v>1</v>
      </c>
      <c r="C7" s="85">
        <v>0</v>
      </c>
      <c r="D7" s="109">
        <f>E7</f>
        <v>11287602</v>
      </c>
      <c r="E7" s="113">
        <f t="shared" si="0"/>
        <v>11287602</v>
      </c>
      <c r="F7" s="113">
        <v>10793770</v>
      </c>
      <c r="G7" s="119">
        <v>493832</v>
      </c>
      <c r="H7" s="113"/>
      <c r="I7" s="113">
        <f t="shared" si="1"/>
        <v>0</v>
      </c>
    </row>
    <row r="8" spans="1:9" s="5" customFormat="1" ht="21" customHeight="1">
      <c r="A8" s="85" t="s">
        <v>143</v>
      </c>
      <c r="B8" s="85">
        <v>2</v>
      </c>
      <c r="C8" s="85">
        <v>0</v>
      </c>
      <c r="D8" s="110">
        <f>E8</f>
        <v>0</v>
      </c>
      <c r="E8" s="114">
        <f t="shared" si="0"/>
        <v>0</v>
      </c>
      <c r="F8" s="113"/>
      <c r="G8" s="113"/>
      <c r="H8" s="113"/>
      <c r="I8" s="114">
        <f t="shared" si="1"/>
        <v>0</v>
      </c>
    </row>
    <row r="9" spans="1:9" s="5" customFormat="1" ht="18.75" customHeight="1">
      <c r="A9" s="85" t="s">
        <v>144</v>
      </c>
      <c r="B9" s="85">
        <v>3</v>
      </c>
      <c r="C9" s="85">
        <v>0</v>
      </c>
      <c r="D9" s="110">
        <f aca="true" t="shared" si="2" ref="D9:D20">E9</f>
        <v>0</v>
      </c>
      <c r="E9" s="114">
        <f t="shared" si="0"/>
        <v>0</v>
      </c>
      <c r="F9" s="113"/>
      <c r="G9" s="113"/>
      <c r="H9" s="113"/>
      <c r="I9" s="114">
        <f t="shared" si="1"/>
        <v>0</v>
      </c>
    </row>
    <row r="10" spans="1:9" s="5" customFormat="1" ht="16.5" customHeight="1">
      <c r="A10" s="85" t="s">
        <v>145</v>
      </c>
      <c r="B10" s="85">
        <v>7</v>
      </c>
      <c r="C10" s="85">
        <v>0</v>
      </c>
      <c r="D10" s="110">
        <f t="shared" si="2"/>
        <v>0</v>
      </c>
      <c r="E10" s="114">
        <f t="shared" si="0"/>
        <v>0</v>
      </c>
      <c r="F10" s="113"/>
      <c r="G10" s="113"/>
      <c r="H10" s="113"/>
      <c r="I10" s="114">
        <f t="shared" si="1"/>
        <v>0</v>
      </c>
    </row>
    <row r="11" spans="1:9" s="5" customFormat="1" ht="16.5" customHeight="1">
      <c r="A11" s="85" t="s">
        <v>6</v>
      </c>
      <c r="B11" s="85">
        <v>8</v>
      </c>
      <c r="C11" s="85">
        <v>0</v>
      </c>
      <c r="D11" s="110">
        <f t="shared" si="2"/>
        <v>685036</v>
      </c>
      <c r="E11" s="114">
        <f t="shared" si="0"/>
        <v>685036</v>
      </c>
      <c r="F11" s="113">
        <v>667540</v>
      </c>
      <c r="G11" s="113">
        <v>17496</v>
      </c>
      <c r="H11" s="113"/>
      <c r="I11" s="114">
        <f t="shared" si="1"/>
        <v>0</v>
      </c>
    </row>
    <row r="12" spans="1:9" s="5" customFormat="1" ht="18.75" customHeight="1">
      <c r="A12" s="85" t="s">
        <v>7</v>
      </c>
      <c r="B12" s="85">
        <v>9</v>
      </c>
      <c r="C12" s="85">
        <v>0</v>
      </c>
      <c r="D12" s="110">
        <f t="shared" si="2"/>
        <v>1654733</v>
      </c>
      <c r="E12" s="114">
        <f t="shared" si="0"/>
        <v>1654733</v>
      </c>
      <c r="F12" s="113">
        <v>1620774</v>
      </c>
      <c r="G12" s="113">
        <v>33959</v>
      </c>
      <c r="H12" s="113"/>
      <c r="I12" s="114">
        <f t="shared" si="1"/>
        <v>0</v>
      </c>
    </row>
    <row r="13" spans="1:9" s="5" customFormat="1" ht="24.75" customHeight="1">
      <c r="A13" s="85" t="s">
        <v>8</v>
      </c>
      <c r="B13" s="85">
        <v>10</v>
      </c>
      <c r="C13" s="85">
        <v>0</v>
      </c>
      <c r="D13" s="110">
        <f t="shared" si="2"/>
        <v>5501008</v>
      </c>
      <c r="E13" s="114">
        <f t="shared" si="0"/>
        <v>5501008</v>
      </c>
      <c r="F13" s="113">
        <v>5501008</v>
      </c>
      <c r="G13" s="113"/>
      <c r="H13" s="113"/>
      <c r="I13" s="114">
        <f t="shared" si="1"/>
        <v>0</v>
      </c>
    </row>
    <row r="14" spans="1:9" s="82" customFormat="1" ht="19.5">
      <c r="A14" s="83" t="s">
        <v>185</v>
      </c>
      <c r="B14" s="84"/>
      <c r="C14" s="84"/>
      <c r="D14" s="110">
        <f t="shared" si="2"/>
        <v>2539149</v>
      </c>
      <c r="E14" s="116">
        <f t="shared" si="0"/>
        <v>2539149</v>
      </c>
      <c r="F14" s="117">
        <v>2539149</v>
      </c>
      <c r="G14" s="117"/>
      <c r="H14" s="117"/>
      <c r="I14" s="112">
        <f t="shared" si="1"/>
        <v>0</v>
      </c>
    </row>
    <row r="15" spans="1:9" s="89" customFormat="1" ht="16.5">
      <c r="A15" s="90" t="s">
        <v>153</v>
      </c>
      <c r="B15" s="90">
        <v>40</v>
      </c>
      <c r="C15" s="90">
        <v>2</v>
      </c>
      <c r="D15" s="110">
        <f t="shared" si="2"/>
        <v>0</v>
      </c>
      <c r="E15" s="115">
        <f t="shared" si="0"/>
        <v>0</v>
      </c>
      <c r="F15" s="118"/>
      <c r="G15" s="118"/>
      <c r="H15" s="118"/>
      <c r="I15" s="115">
        <f t="shared" si="1"/>
        <v>0</v>
      </c>
    </row>
    <row r="16" spans="1:9" s="89" customFormat="1" ht="66.75" customHeight="1">
      <c r="A16" s="90" t="s">
        <v>152</v>
      </c>
      <c r="B16" s="90">
        <v>46</v>
      </c>
      <c r="C16" s="90">
        <v>16</v>
      </c>
      <c r="D16" s="110">
        <f t="shared" si="2"/>
        <v>0</v>
      </c>
      <c r="E16" s="122">
        <f t="shared" si="0"/>
        <v>0</v>
      </c>
      <c r="F16" s="123"/>
      <c r="G16" s="123"/>
      <c r="H16" s="123"/>
      <c r="I16" s="122">
        <f t="shared" si="1"/>
        <v>0</v>
      </c>
    </row>
    <row r="17" spans="1:9" s="89" customFormat="1" ht="33">
      <c r="A17" s="90" t="s">
        <v>154</v>
      </c>
      <c r="B17" s="90">
        <v>47</v>
      </c>
      <c r="C17" s="90">
        <v>1</v>
      </c>
      <c r="D17" s="110">
        <f t="shared" si="2"/>
        <v>0</v>
      </c>
      <c r="E17" s="122">
        <f t="shared" si="0"/>
        <v>0</v>
      </c>
      <c r="F17" s="123"/>
      <c r="G17" s="123"/>
      <c r="H17" s="123"/>
      <c r="I17" s="122">
        <f t="shared" si="1"/>
        <v>0</v>
      </c>
    </row>
    <row r="18" spans="1:9" ht="49.5">
      <c r="A18" s="91" t="s">
        <v>141</v>
      </c>
      <c r="B18" s="91">
        <v>49</v>
      </c>
      <c r="C18" s="91">
        <v>0</v>
      </c>
      <c r="D18" s="110">
        <f t="shared" si="2"/>
        <v>0</v>
      </c>
      <c r="E18" s="124">
        <f t="shared" si="0"/>
        <v>0</v>
      </c>
      <c r="F18" s="125"/>
      <c r="G18" s="125"/>
      <c r="H18" s="125"/>
      <c r="I18" s="124">
        <f t="shared" si="1"/>
        <v>0</v>
      </c>
    </row>
    <row r="19" spans="1:9" ht="17.25">
      <c r="A19" s="85" t="s">
        <v>9</v>
      </c>
      <c r="B19" s="85">
        <v>55</v>
      </c>
      <c r="C19" s="85">
        <v>0</v>
      </c>
      <c r="D19" s="110">
        <f t="shared" si="2"/>
        <v>0</v>
      </c>
      <c r="E19" s="116">
        <f t="shared" si="0"/>
        <v>0</v>
      </c>
      <c r="F19" s="117"/>
      <c r="G19" s="117"/>
      <c r="H19" s="117"/>
      <c r="I19" s="116">
        <f t="shared" si="1"/>
        <v>0</v>
      </c>
    </row>
    <row r="20" spans="1:9" s="82" customFormat="1" ht="19.5">
      <c r="A20" s="83" t="s">
        <v>146</v>
      </c>
      <c r="B20" s="84"/>
      <c r="C20" s="84"/>
      <c r="D20" s="110">
        <f t="shared" si="2"/>
        <v>36124091</v>
      </c>
      <c r="E20" s="116">
        <f t="shared" si="0"/>
        <v>36124091</v>
      </c>
      <c r="F20" s="121">
        <v>36124091</v>
      </c>
      <c r="G20" s="121">
        <v>500192</v>
      </c>
      <c r="H20" s="121">
        <f>-G20</f>
        <v>-500192</v>
      </c>
      <c r="I20" s="112">
        <f t="shared" si="1"/>
        <v>0</v>
      </c>
    </row>
    <row r="21" spans="1:9" s="82" customFormat="1" ht="19.5">
      <c r="A21" s="83" t="s">
        <v>155</v>
      </c>
      <c r="B21" s="84"/>
      <c r="C21" s="84"/>
      <c r="D21" s="110"/>
      <c r="E21" s="116">
        <f>F21+G21+H21</f>
        <v>0</v>
      </c>
      <c r="F21" s="117"/>
      <c r="G21" s="117"/>
      <c r="H21" s="117"/>
      <c r="I21" s="112">
        <f t="shared" si="1"/>
        <v>0</v>
      </c>
    </row>
    <row r="22" spans="1:9" s="82" customFormat="1" ht="33">
      <c r="A22" s="86" t="s">
        <v>164</v>
      </c>
      <c r="B22" s="84">
        <v>62</v>
      </c>
      <c r="C22" s="84">
        <v>2</v>
      </c>
      <c r="D22" s="110"/>
      <c r="E22" s="116">
        <f>F22+G22+H22</f>
        <v>0</v>
      </c>
      <c r="F22" s="117"/>
      <c r="G22" s="117"/>
      <c r="H22" s="117"/>
      <c r="I22" s="112">
        <f t="shared" si="1"/>
        <v>0</v>
      </c>
    </row>
    <row r="23" spans="1:9" s="82" customFormat="1" ht="33">
      <c r="A23" s="86" t="s">
        <v>164</v>
      </c>
      <c r="B23" s="84">
        <v>64</v>
      </c>
      <c r="C23" s="84">
        <v>2</v>
      </c>
      <c r="D23" s="110"/>
      <c r="E23" s="116">
        <f t="shared" si="0"/>
        <v>0</v>
      </c>
      <c r="F23" s="117"/>
      <c r="G23" s="117"/>
      <c r="H23" s="117"/>
      <c r="I23" s="112">
        <f t="shared" si="1"/>
        <v>0</v>
      </c>
    </row>
    <row r="24" spans="1:9" s="96" customFormat="1" ht="19.5">
      <c r="A24" s="94" t="s">
        <v>162</v>
      </c>
      <c r="B24" s="95"/>
      <c r="C24" s="95"/>
      <c r="D24" s="107">
        <f>D25+D32+D33+D37+D45+D48+D53+D54+D59+D60</f>
        <v>63033290</v>
      </c>
      <c r="E24" s="107">
        <f t="shared" si="0"/>
        <v>63033290</v>
      </c>
      <c r="F24" s="107">
        <f>F25+F32+F33+F37+F45+F48+F53+F54+F59+F60</f>
        <v>62471545</v>
      </c>
      <c r="G24" s="107">
        <f>G25+G32+G33+G37+G45+G48+G53+G54+G59+G60</f>
        <v>1061937</v>
      </c>
      <c r="H24" s="107">
        <f>H25+H32+H33+H37+H45+H48+H53+H54+H59+H60</f>
        <v>-500192</v>
      </c>
      <c r="I24" s="111">
        <f t="shared" si="1"/>
        <v>0</v>
      </c>
    </row>
    <row r="25" spans="1:9" ht="16.5">
      <c r="A25" s="100" t="s">
        <v>12</v>
      </c>
      <c r="B25" s="98">
        <v>1</v>
      </c>
      <c r="C25" s="98">
        <v>0</v>
      </c>
      <c r="D25" s="105">
        <f>SUM(D26:D31)</f>
        <v>6137981</v>
      </c>
      <c r="E25" s="105">
        <f t="shared" si="0"/>
        <v>6137981</v>
      </c>
      <c r="F25" s="105">
        <f>SUM(F26:F31)</f>
        <v>5690212</v>
      </c>
      <c r="G25" s="105">
        <f>SUM(G26:G31)</f>
        <v>947961</v>
      </c>
      <c r="H25" s="105">
        <f>SUM(H26:H31)</f>
        <v>-500192</v>
      </c>
      <c r="I25" s="116">
        <f t="shared" si="1"/>
        <v>0</v>
      </c>
    </row>
    <row r="26" spans="1:9" s="97" customFormat="1" ht="16.5">
      <c r="A26" s="101" t="s">
        <v>13</v>
      </c>
      <c r="B26" s="99">
        <v>1</v>
      </c>
      <c r="C26" s="99">
        <v>1</v>
      </c>
      <c r="D26" s="106">
        <f>E26</f>
        <v>4113134</v>
      </c>
      <c r="E26" s="115">
        <f t="shared" si="0"/>
        <v>4113134</v>
      </c>
      <c r="F26" s="118">
        <v>3202319</v>
      </c>
      <c r="G26" s="118">
        <v>910815</v>
      </c>
      <c r="H26" s="118"/>
      <c r="I26" s="115">
        <f t="shared" si="1"/>
        <v>0</v>
      </c>
    </row>
    <row r="27" spans="1:9" s="97" customFormat="1" ht="16.5">
      <c r="A27" s="101" t="s">
        <v>14</v>
      </c>
      <c r="B27" s="99">
        <v>1</v>
      </c>
      <c r="C27" s="99">
        <v>4</v>
      </c>
      <c r="D27" s="106">
        <f aca="true" t="shared" si="3" ref="D27:D32">E27</f>
        <v>0</v>
      </c>
      <c r="E27" s="115">
        <f t="shared" si="0"/>
        <v>0</v>
      </c>
      <c r="F27" s="118"/>
      <c r="G27" s="118"/>
      <c r="H27" s="118"/>
      <c r="I27" s="115">
        <f t="shared" si="1"/>
        <v>0</v>
      </c>
    </row>
    <row r="28" spans="1:9" s="97" customFormat="1" ht="16.5">
      <c r="A28" s="101" t="s">
        <v>15</v>
      </c>
      <c r="B28" s="99">
        <v>1</v>
      </c>
      <c r="C28" s="99">
        <v>5</v>
      </c>
      <c r="D28" s="106">
        <f t="shared" si="3"/>
        <v>0</v>
      </c>
      <c r="E28" s="115">
        <f t="shared" si="0"/>
        <v>0</v>
      </c>
      <c r="F28" s="118"/>
      <c r="G28" s="118"/>
      <c r="H28" s="118"/>
      <c r="I28" s="115">
        <f t="shared" si="1"/>
        <v>0</v>
      </c>
    </row>
    <row r="29" spans="1:9" s="97" customFormat="1" ht="16.5">
      <c r="A29" s="101" t="s">
        <v>17</v>
      </c>
      <c r="B29" s="99">
        <v>1</v>
      </c>
      <c r="C29" s="99">
        <v>9</v>
      </c>
      <c r="D29" s="106">
        <f>E29</f>
        <v>81898</v>
      </c>
      <c r="E29" s="115">
        <f t="shared" si="0"/>
        <v>81898</v>
      </c>
      <c r="F29" s="118">
        <v>76827</v>
      </c>
      <c r="G29" s="118">
        <v>5071</v>
      </c>
      <c r="H29" s="118"/>
      <c r="I29" s="115">
        <f t="shared" si="1"/>
        <v>0</v>
      </c>
    </row>
    <row r="30" spans="1:9" s="97" customFormat="1" ht="16.5">
      <c r="A30" s="101" t="s">
        <v>18</v>
      </c>
      <c r="B30" s="99">
        <v>1</v>
      </c>
      <c r="C30" s="99">
        <v>10</v>
      </c>
      <c r="D30" s="106">
        <f t="shared" si="3"/>
        <v>1536995</v>
      </c>
      <c r="E30" s="115">
        <f t="shared" si="0"/>
        <v>1536995</v>
      </c>
      <c r="F30" s="118">
        <v>1504920</v>
      </c>
      <c r="G30" s="118">
        <v>32075</v>
      </c>
      <c r="H30" s="118"/>
      <c r="I30" s="115">
        <f t="shared" si="1"/>
        <v>0</v>
      </c>
    </row>
    <row r="31" spans="1:9" s="97" customFormat="1" ht="16.5">
      <c r="A31" s="101" t="s">
        <v>151</v>
      </c>
      <c r="B31" s="99">
        <v>1</v>
      </c>
      <c r="C31" s="99">
        <v>11</v>
      </c>
      <c r="D31" s="106">
        <f t="shared" si="3"/>
        <v>405954</v>
      </c>
      <c r="E31" s="115">
        <f t="shared" si="0"/>
        <v>405954</v>
      </c>
      <c r="F31" s="120">
        <v>906146</v>
      </c>
      <c r="G31" s="120"/>
      <c r="H31" s="120">
        <v>-500192</v>
      </c>
      <c r="I31" s="115">
        <f t="shared" si="1"/>
        <v>0</v>
      </c>
    </row>
    <row r="32" spans="1:9" ht="17.25">
      <c r="A32" s="100" t="s">
        <v>19</v>
      </c>
      <c r="B32" s="98">
        <v>2</v>
      </c>
      <c r="C32" s="98">
        <v>0</v>
      </c>
      <c r="D32" s="106">
        <f t="shared" si="3"/>
        <v>0</v>
      </c>
      <c r="E32" s="116">
        <f t="shared" si="0"/>
        <v>0</v>
      </c>
      <c r="F32" s="117"/>
      <c r="G32" s="117"/>
      <c r="H32" s="117"/>
      <c r="I32" s="116">
        <f t="shared" si="1"/>
        <v>0</v>
      </c>
    </row>
    <row r="33" spans="1:9" ht="33">
      <c r="A33" s="100" t="s">
        <v>20</v>
      </c>
      <c r="B33" s="98">
        <v>3</v>
      </c>
      <c r="C33" s="98">
        <v>0</v>
      </c>
      <c r="D33" s="105">
        <f>D34+D35+D36</f>
        <v>0</v>
      </c>
      <c r="E33" s="105">
        <f t="shared" si="0"/>
        <v>0</v>
      </c>
      <c r="F33" s="105">
        <f>F34+F35+F36</f>
        <v>0</v>
      </c>
      <c r="G33" s="105">
        <f>G34+G35+G36</f>
        <v>0</v>
      </c>
      <c r="H33" s="105"/>
      <c r="I33" s="116">
        <f t="shared" si="1"/>
        <v>0</v>
      </c>
    </row>
    <row r="34" spans="1:9" s="97" customFormat="1" ht="16.5">
      <c r="A34" s="101" t="s">
        <v>22</v>
      </c>
      <c r="B34" s="99">
        <v>3</v>
      </c>
      <c r="C34" s="99">
        <v>9</v>
      </c>
      <c r="D34" s="106"/>
      <c r="E34" s="115">
        <f t="shared" si="0"/>
        <v>0</v>
      </c>
      <c r="F34" s="118"/>
      <c r="G34" s="118"/>
      <c r="H34" s="118"/>
      <c r="I34" s="115">
        <f t="shared" si="1"/>
        <v>0</v>
      </c>
    </row>
    <row r="35" spans="1:9" s="97" customFormat="1" ht="16.5">
      <c r="A35" s="101" t="s">
        <v>23</v>
      </c>
      <c r="B35" s="99">
        <v>3</v>
      </c>
      <c r="C35" s="99">
        <v>10</v>
      </c>
      <c r="D35" s="106"/>
      <c r="E35" s="115">
        <f t="shared" si="0"/>
        <v>0</v>
      </c>
      <c r="F35" s="118"/>
      <c r="G35" s="118"/>
      <c r="H35" s="118"/>
      <c r="I35" s="115">
        <f t="shared" si="1"/>
        <v>0</v>
      </c>
    </row>
    <row r="36" spans="1:9" s="97" customFormat="1" ht="33">
      <c r="A36" s="101" t="s">
        <v>142</v>
      </c>
      <c r="B36" s="99">
        <v>3</v>
      </c>
      <c r="C36" s="99">
        <v>12</v>
      </c>
      <c r="D36" s="106"/>
      <c r="E36" s="115">
        <f t="shared" si="0"/>
        <v>0</v>
      </c>
      <c r="F36" s="118"/>
      <c r="G36" s="118"/>
      <c r="H36" s="118"/>
      <c r="I36" s="115">
        <f t="shared" si="1"/>
        <v>0</v>
      </c>
    </row>
    <row r="37" spans="1:9" ht="16.5">
      <c r="A37" s="100" t="s">
        <v>24</v>
      </c>
      <c r="B37" s="98">
        <v>4</v>
      </c>
      <c r="C37" s="98">
        <v>0</v>
      </c>
      <c r="D37" s="105">
        <f>SUM(D38:D44)</f>
        <v>1522536</v>
      </c>
      <c r="E37" s="105">
        <f t="shared" si="0"/>
        <v>1522536</v>
      </c>
      <c r="F37" s="105">
        <f>SUM(F38:F44)</f>
        <v>1522536</v>
      </c>
      <c r="G37" s="105">
        <f>SUM(G38:G44)</f>
        <v>0</v>
      </c>
      <c r="H37" s="105"/>
      <c r="I37" s="116">
        <f t="shared" si="1"/>
        <v>0</v>
      </c>
    </row>
    <row r="38" spans="1:9" s="97" customFormat="1" ht="16.5">
      <c r="A38" s="101" t="s">
        <v>25</v>
      </c>
      <c r="B38" s="99">
        <v>4</v>
      </c>
      <c r="C38" s="99">
        <v>1</v>
      </c>
      <c r="D38" s="106">
        <f>E38</f>
        <v>0</v>
      </c>
      <c r="E38" s="115">
        <f t="shared" si="0"/>
        <v>0</v>
      </c>
      <c r="F38" s="118"/>
      <c r="G38" s="118"/>
      <c r="H38" s="118"/>
      <c r="I38" s="115">
        <f t="shared" si="1"/>
        <v>0</v>
      </c>
    </row>
    <row r="39" spans="1:9" s="97" customFormat="1" ht="16.5">
      <c r="A39" s="101" t="s">
        <v>26</v>
      </c>
      <c r="B39" s="99">
        <v>4</v>
      </c>
      <c r="C39" s="99">
        <v>2</v>
      </c>
      <c r="D39" s="106">
        <f aca="true" t="shared" si="4" ref="D39:D44">E39</f>
        <v>502158</v>
      </c>
      <c r="E39" s="115">
        <f t="shared" si="0"/>
        <v>502158</v>
      </c>
      <c r="F39" s="118">
        <v>502158</v>
      </c>
      <c r="G39" s="118"/>
      <c r="H39" s="118"/>
      <c r="I39" s="115">
        <f t="shared" si="1"/>
        <v>0</v>
      </c>
    </row>
    <row r="40" spans="1:9" s="97" customFormat="1" ht="16.5">
      <c r="A40" s="101" t="s">
        <v>27</v>
      </c>
      <c r="B40" s="99">
        <v>4</v>
      </c>
      <c r="C40" s="99">
        <v>4</v>
      </c>
      <c r="D40" s="106">
        <f t="shared" si="4"/>
        <v>20000</v>
      </c>
      <c r="E40" s="115">
        <f t="shared" si="0"/>
        <v>20000</v>
      </c>
      <c r="F40" s="118">
        <v>20000</v>
      </c>
      <c r="G40" s="118"/>
      <c r="H40" s="118"/>
      <c r="I40" s="115">
        <f t="shared" si="1"/>
        <v>0</v>
      </c>
    </row>
    <row r="41" spans="1:9" s="97" customFormat="1" ht="16.5">
      <c r="A41" s="101" t="s">
        <v>28</v>
      </c>
      <c r="B41" s="99">
        <v>4</v>
      </c>
      <c r="C41" s="99">
        <v>5</v>
      </c>
      <c r="D41" s="106">
        <f t="shared" si="4"/>
        <v>551380</v>
      </c>
      <c r="E41" s="115">
        <f t="shared" si="0"/>
        <v>551380</v>
      </c>
      <c r="F41" s="118">
        <v>551380</v>
      </c>
      <c r="G41" s="118"/>
      <c r="H41" s="118"/>
      <c r="I41" s="115">
        <f t="shared" si="1"/>
        <v>0</v>
      </c>
    </row>
    <row r="42" spans="1:9" s="97" customFormat="1" ht="16.5">
      <c r="A42" s="101" t="s">
        <v>161</v>
      </c>
      <c r="B42" s="99">
        <v>4</v>
      </c>
      <c r="C42" s="99">
        <v>6</v>
      </c>
      <c r="D42" s="106">
        <f t="shared" si="4"/>
        <v>0</v>
      </c>
      <c r="E42" s="115">
        <f t="shared" si="0"/>
        <v>0</v>
      </c>
      <c r="F42" s="118"/>
      <c r="G42" s="118"/>
      <c r="H42" s="118"/>
      <c r="I42" s="115">
        <f t="shared" si="1"/>
        <v>0</v>
      </c>
    </row>
    <row r="43" spans="1:9" s="97" customFormat="1" ht="16.5">
      <c r="A43" s="101" t="s">
        <v>30</v>
      </c>
      <c r="B43" s="99">
        <v>4</v>
      </c>
      <c r="C43" s="99">
        <v>8</v>
      </c>
      <c r="D43" s="106">
        <f t="shared" si="4"/>
        <v>343570</v>
      </c>
      <c r="E43" s="115">
        <f t="shared" si="0"/>
        <v>343570</v>
      </c>
      <c r="F43" s="118">
        <v>343570</v>
      </c>
      <c r="G43" s="118"/>
      <c r="H43" s="118"/>
      <c r="I43" s="115">
        <f t="shared" si="1"/>
        <v>0</v>
      </c>
    </row>
    <row r="44" spans="1:9" s="97" customFormat="1" ht="16.5">
      <c r="A44" s="101" t="s">
        <v>31</v>
      </c>
      <c r="B44" s="99">
        <v>4</v>
      </c>
      <c r="C44" s="99">
        <v>10</v>
      </c>
      <c r="D44" s="106">
        <f t="shared" si="4"/>
        <v>105428</v>
      </c>
      <c r="E44" s="115">
        <f t="shared" si="0"/>
        <v>105428</v>
      </c>
      <c r="F44" s="118">
        <v>105428</v>
      </c>
      <c r="G44" s="118"/>
      <c r="H44" s="118"/>
      <c r="I44" s="115">
        <f aca="true" t="shared" si="5" ref="I44:I66">E44-D44</f>
        <v>0</v>
      </c>
    </row>
    <row r="45" spans="1:9" ht="16.5">
      <c r="A45" s="100" t="s">
        <v>147</v>
      </c>
      <c r="B45" s="98">
        <v>5</v>
      </c>
      <c r="C45" s="98">
        <v>0</v>
      </c>
      <c r="D45" s="105">
        <f>D46+D47</f>
        <v>89910</v>
      </c>
      <c r="E45" s="105">
        <f t="shared" si="0"/>
        <v>89910</v>
      </c>
      <c r="F45" s="105">
        <f>F46+F47</f>
        <v>89910</v>
      </c>
      <c r="G45" s="105">
        <f>G46+G47</f>
        <v>0</v>
      </c>
      <c r="H45" s="105"/>
      <c r="I45" s="116">
        <f t="shared" si="5"/>
        <v>0</v>
      </c>
    </row>
    <row r="46" spans="1:9" s="97" customFormat="1" ht="16.5">
      <c r="A46" s="101" t="s">
        <v>33</v>
      </c>
      <c r="B46" s="99">
        <v>5</v>
      </c>
      <c r="C46" s="99">
        <v>2</v>
      </c>
      <c r="D46" s="106">
        <f>E46</f>
        <v>89910</v>
      </c>
      <c r="E46" s="115">
        <f t="shared" si="0"/>
        <v>89910</v>
      </c>
      <c r="F46" s="118">
        <v>89910</v>
      </c>
      <c r="G46" s="118"/>
      <c r="H46" s="118"/>
      <c r="I46" s="115">
        <f t="shared" si="5"/>
        <v>0</v>
      </c>
    </row>
    <row r="47" spans="1:9" s="97" customFormat="1" ht="16.5">
      <c r="A47" s="101" t="s">
        <v>149</v>
      </c>
      <c r="B47" s="99">
        <v>5</v>
      </c>
      <c r="C47" s="99">
        <v>4</v>
      </c>
      <c r="D47" s="106">
        <f>E47</f>
        <v>0</v>
      </c>
      <c r="E47" s="115">
        <f t="shared" si="0"/>
        <v>0</v>
      </c>
      <c r="F47" s="118"/>
      <c r="G47" s="118"/>
      <c r="H47" s="118"/>
      <c r="I47" s="115">
        <f t="shared" si="5"/>
        <v>0</v>
      </c>
    </row>
    <row r="48" spans="1:9" ht="33">
      <c r="A48" s="100" t="s">
        <v>34</v>
      </c>
      <c r="B48" s="98">
        <v>6</v>
      </c>
      <c r="C48" s="98">
        <v>0</v>
      </c>
      <c r="D48" s="105">
        <f>SUM(D49:D52)</f>
        <v>7318638</v>
      </c>
      <c r="E48" s="105">
        <f t="shared" si="0"/>
        <v>7318638</v>
      </c>
      <c r="F48" s="105">
        <f>SUM(F49:F52)</f>
        <v>7204662</v>
      </c>
      <c r="G48" s="105">
        <f>SUM(G49:G52)</f>
        <v>113976</v>
      </c>
      <c r="H48" s="105"/>
      <c r="I48" s="116">
        <f t="shared" si="5"/>
        <v>0</v>
      </c>
    </row>
    <row r="49" spans="1:9" s="97" customFormat="1" ht="16.5">
      <c r="A49" s="101" t="s">
        <v>35</v>
      </c>
      <c r="B49" s="99">
        <v>6</v>
      </c>
      <c r="C49" s="99">
        <v>1</v>
      </c>
      <c r="D49" s="106">
        <f>E49</f>
        <v>753359</v>
      </c>
      <c r="E49" s="115">
        <f t="shared" si="0"/>
        <v>753359</v>
      </c>
      <c r="F49" s="118">
        <v>753359</v>
      </c>
      <c r="G49" s="118"/>
      <c r="H49" s="118"/>
      <c r="I49" s="115">
        <f t="shared" si="5"/>
        <v>0</v>
      </c>
    </row>
    <row r="50" spans="1:9" s="97" customFormat="1" ht="16.5">
      <c r="A50" s="101" t="s">
        <v>36</v>
      </c>
      <c r="B50" s="99">
        <v>6</v>
      </c>
      <c r="C50" s="99">
        <v>2</v>
      </c>
      <c r="D50" s="106">
        <f>E50</f>
        <v>4388265</v>
      </c>
      <c r="E50" s="115">
        <f t="shared" si="0"/>
        <v>4388265</v>
      </c>
      <c r="F50" s="118">
        <v>4388265</v>
      </c>
      <c r="G50" s="118"/>
      <c r="H50" s="118"/>
      <c r="I50" s="115">
        <f t="shared" si="5"/>
        <v>0</v>
      </c>
    </row>
    <row r="51" spans="1:9" s="97" customFormat="1" ht="16.5">
      <c r="A51" s="101" t="s">
        <v>150</v>
      </c>
      <c r="B51" s="99">
        <v>6</v>
      </c>
      <c r="C51" s="99">
        <v>3</v>
      </c>
      <c r="D51" s="106">
        <f>E51</f>
        <v>1386259</v>
      </c>
      <c r="E51" s="115">
        <f t="shared" si="0"/>
        <v>1386259</v>
      </c>
      <c r="F51" s="118">
        <v>1272283</v>
      </c>
      <c r="G51" s="118">
        <v>113976</v>
      </c>
      <c r="H51" s="118"/>
      <c r="I51" s="115">
        <f t="shared" si="5"/>
        <v>0</v>
      </c>
    </row>
    <row r="52" spans="1:9" s="97" customFormat="1" ht="16.5">
      <c r="A52" s="101" t="s">
        <v>38</v>
      </c>
      <c r="B52" s="99">
        <v>6</v>
      </c>
      <c r="C52" s="99">
        <v>5</v>
      </c>
      <c r="D52" s="106">
        <f>E52</f>
        <v>790755</v>
      </c>
      <c r="E52" s="115">
        <f t="shared" si="0"/>
        <v>790755</v>
      </c>
      <c r="F52" s="118">
        <v>790755</v>
      </c>
      <c r="G52" s="118"/>
      <c r="H52" s="118"/>
      <c r="I52" s="115">
        <f t="shared" si="5"/>
        <v>0</v>
      </c>
    </row>
    <row r="53" spans="1:9" ht="17.25">
      <c r="A53" s="100" t="s">
        <v>39</v>
      </c>
      <c r="B53" s="98">
        <v>7</v>
      </c>
      <c r="C53" s="98">
        <v>0</v>
      </c>
      <c r="D53" s="106">
        <f>E53</f>
        <v>14822480</v>
      </c>
      <c r="E53" s="116">
        <f t="shared" si="0"/>
        <v>14822480</v>
      </c>
      <c r="F53" s="117">
        <v>14822480</v>
      </c>
      <c r="G53" s="117"/>
      <c r="H53" s="117"/>
      <c r="I53" s="116">
        <f t="shared" si="5"/>
        <v>0</v>
      </c>
    </row>
    <row r="54" spans="1:9" ht="33">
      <c r="A54" s="100" t="s">
        <v>43</v>
      </c>
      <c r="B54" s="98">
        <v>8</v>
      </c>
      <c r="C54" s="98">
        <v>0</v>
      </c>
      <c r="D54" s="105">
        <f>SUM(D55:D58)</f>
        <v>4107353</v>
      </c>
      <c r="E54" s="105">
        <f t="shared" si="0"/>
        <v>4107353</v>
      </c>
      <c r="F54" s="105">
        <f>SUM(F55:F58)</f>
        <v>4107353</v>
      </c>
      <c r="G54" s="105">
        <f>SUM(G55:G58)</f>
        <v>0</v>
      </c>
      <c r="H54" s="105"/>
      <c r="I54" s="116">
        <f t="shared" si="5"/>
        <v>0</v>
      </c>
    </row>
    <row r="55" spans="1:9" s="97" customFormat="1" ht="16.5">
      <c r="A55" s="101" t="s">
        <v>44</v>
      </c>
      <c r="B55" s="99">
        <v>8</v>
      </c>
      <c r="C55" s="99">
        <v>1</v>
      </c>
      <c r="D55" s="106">
        <f>E55</f>
        <v>1198161</v>
      </c>
      <c r="E55" s="115">
        <f t="shared" si="0"/>
        <v>1198161</v>
      </c>
      <c r="F55" s="118">
        <v>1198161</v>
      </c>
      <c r="G55" s="118"/>
      <c r="H55" s="118"/>
      <c r="I55" s="115">
        <f t="shared" si="5"/>
        <v>0</v>
      </c>
    </row>
    <row r="56" spans="1:9" s="97" customFormat="1" ht="16.5">
      <c r="A56" s="101" t="s">
        <v>45</v>
      </c>
      <c r="B56" s="99">
        <v>8</v>
      </c>
      <c r="C56" s="99">
        <v>2</v>
      </c>
      <c r="D56" s="106">
        <f>E56</f>
        <v>2909192</v>
      </c>
      <c r="E56" s="115">
        <f t="shared" si="0"/>
        <v>2909192</v>
      </c>
      <c r="F56" s="118">
        <v>2909192</v>
      </c>
      <c r="G56" s="118"/>
      <c r="H56" s="118"/>
      <c r="I56" s="115">
        <f t="shared" si="5"/>
        <v>0</v>
      </c>
    </row>
    <row r="57" spans="1:9" s="97" customFormat="1" ht="16.5">
      <c r="A57" s="101" t="s">
        <v>46</v>
      </c>
      <c r="B57" s="99">
        <v>8</v>
      </c>
      <c r="C57" s="99">
        <v>3</v>
      </c>
      <c r="D57" s="106">
        <f>E57</f>
        <v>0</v>
      </c>
      <c r="E57" s="115">
        <f t="shared" si="0"/>
        <v>0</v>
      </c>
      <c r="F57" s="118"/>
      <c r="G57" s="118"/>
      <c r="H57" s="118"/>
      <c r="I57" s="115">
        <f t="shared" si="5"/>
        <v>0</v>
      </c>
    </row>
    <row r="58" spans="1:9" s="97" customFormat="1" ht="33">
      <c r="A58" s="101" t="s">
        <v>47</v>
      </c>
      <c r="B58" s="99">
        <v>8</v>
      </c>
      <c r="C58" s="99">
        <v>5</v>
      </c>
      <c r="D58" s="106">
        <f>E58</f>
        <v>0</v>
      </c>
      <c r="E58" s="115">
        <f t="shared" si="0"/>
        <v>0</v>
      </c>
      <c r="F58" s="118"/>
      <c r="G58" s="118"/>
      <c r="H58" s="118"/>
      <c r="I58" s="115">
        <f t="shared" si="5"/>
        <v>0</v>
      </c>
    </row>
    <row r="59" spans="1:9" ht="17.25">
      <c r="A59" s="100" t="s">
        <v>48</v>
      </c>
      <c r="B59" s="98">
        <v>9</v>
      </c>
      <c r="C59" s="98">
        <v>0</v>
      </c>
      <c r="D59" s="105">
        <f>E59</f>
        <v>23793184</v>
      </c>
      <c r="E59" s="116">
        <f t="shared" si="0"/>
        <v>23793184</v>
      </c>
      <c r="F59" s="117">
        <v>23793184</v>
      </c>
      <c r="G59" s="117"/>
      <c r="H59" s="117"/>
      <c r="I59" s="116">
        <f t="shared" si="5"/>
        <v>0</v>
      </c>
    </row>
    <row r="60" spans="1:9" ht="16.5">
      <c r="A60" s="100" t="s">
        <v>55</v>
      </c>
      <c r="B60" s="98">
        <v>10</v>
      </c>
      <c r="C60" s="98">
        <v>0</v>
      </c>
      <c r="D60" s="105">
        <f>SUM(D61:D66)</f>
        <v>5241208</v>
      </c>
      <c r="E60" s="105">
        <f t="shared" si="0"/>
        <v>5241208</v>
      </c>
      <c r="F60" s="105">
        <f>SUM(F61:F66)</f>
        <v>5241208</v>
      </c>
      <c r="G60" s="105">
        <f>SUM(G61:G66)</f>
        <v>0</v>
      </c>
      <c r="H60" s="105"/>
      <c r="I60" s="116">
        <f t="shared" si="5"/>
        <v>0</v>
      </c>
    </row>
    <row r="61" spans="1:9" s="97" customFormat="1" ht="16.5">
      <c r="A61" s="101" t="s">
        <v>56</v>
      </c>
      <c r="B61" s="99">
        <v>10</v>
      </c>
      <c r="C61" s="99">
        <v>1</v>
      </c>
      <c r="D61" s="106">
        <f>E61</f>
        <v>2817991</v>
      </c>
      <c r="E61" s="115">
        <f t="shared" si="0"/>
        <v>2817991</v>
      </c>
      <c r="F61" s="118">
        <v>2817991</v>
      </c>
      <c r="G61" s="118"/>
      <c r="H61" s="118"/>
      <c r="I61" s="115">
        <f t="shared" si="5"/>
        <v>0</v>
      </c>
    </row>
    <row r="62" spans="1:9" s="97" customFormat="1" ht="16.5">
      <c r="A62" s="101" t="s">
        <v>59</v>
      </c>
      <c r="B62" s="99">
        <v>10</v>
      </c>
      <c r="C62" s="99">
        <v>3</v>
      </c>
      <c r="D62" s="106">
        <f>E62</f>
        <v>0</v>
      </c>
      <c r="E62" s="115">
        <f t="shared" si="0"/>
        <v>0</v>
      </c>
      <c r="F62" s="118"/>
      <c r="G62" s="118"/>
      <c r="H62" s="118"/>
      <c r="I62" s="115">
        <f t="shared" si="5"/>
        <v>0</v>
      </c>
    </row>
    <row r="63" spans="1:9" s="97" customFormat="1" ht="16.5">
      <c r="A63" s="101" t="s">
        <v>60</v>
      </c>
      <c r="B63" s="99">
        <v>10</v>
      </c>
      <c r="C63" s="99">
        <v>4</v>
      </c>
      <c r="D63" s="106">
        <f>E63</f>
        <v>4905</v>
      </c>
      <c r="E63" s="115">
        <f t="shared" si="0"/>
        <v>4905</v>
      </c>
      <c r="F63" s="118">
        <v>4905</v>
      </c>
      <c r="G63" s="118"/>
      <c r="H63" s="118"/>
      <c r="I63" s="115">
        <f t="shared" si="5"/>
        <v>0</v>
      </c>
    </row>
    <row r="64" spans="1:9" s="97" customFormat="1" ht="16.5">
      <c r="A64" s="101" t="s">
        <v>61</v>
      </c>
      <c r="B64" s="99">
        <v>10</v>
      </c>
      <c r="C64" s="99">
        <v>5</v>
      </c>
      <c r="D64" s="106">
        <f>E64</f>
        <v>0</v>
      </c>
      <c r="E64" s="115">
        <f t="shared" si="0"/>
        <v>0</v>
      </c>
      <c r="F64" s="118"/>
      <c r="G64" s="118"/>
      <c r="H64" s="118"/>
      <c r="I64" s="115">
        <f t="shared" si="5"/>
        <v>0</v>
      </c>
    </row>
    <row r="65" spans="1:9" s="97" customFormat="1" ht="16.5">
      <c r="A65" s="101" t="s">
        <v>62</v>
      </c>
      <c r="B65" s="99">
        <v>10</v>
      </c>
      <c r="C65" s="99">
        <v>6</v>
      </c>
      <c r="D65" s="106">
        <f>E65</f>
        <v>28550</v>
      </c>
      <c r="E65" s="115">
        <f t="shared" si="0"/>
        <v>28550</v>
      </c>
      <c r="F65" s="118">
        <v>28550</v>
      </c>
      <c r="G65" s="118"/>
      <c r="H65" s="118"/>
      <c r="I65" s="115">
        <f t="shared" si="5"/>
        <v>0</v>
      </c>
    </row>
    <row r="66" spans="1:9" s="97" customFormat="1" ht="16.5">
      <c r="A66" s="101" t="s">
        <v>63</v>
      </c>
      <c r="B66" s="99">
        <v>10</v>
      </c>
      <c r="C66" s="99">
        <v>8</v>
      </c>
      <c r="D66" s="106">
        <f>E66</f>
        <v>2389762</v>
      </c>
      <c r="E66" s="115">
        <f t="shared" si="0"/>
        <v>2389762</v>
      </c>
      <c r="F66" s="118">
        <v>2389762</v>
      </c>
      <c r="G66" s="118"/>
      <c r="H66" s="118"/>
      <c r="I66" s="115">
        <f t="shared" si="5"/>
        <v>0</v>
      </c>
    </row>
    <row r="67" spans="1:9" ht="19.5">
      <c r="A67" s="94" t="s">
        <v>163</v>
      </c>
      <c r="B67" s="95"/>
      <c r="C67" s="95"/>
      <c r="D67" s="107">
        <f>D5-D24</f>
        <v>0</v>
      </c>
      <c r="E67" s="107">
        <f t="shared" si="0"/>
        <v>0</v>
      </c>
      <c r="F67" s="107">
        <f>F5-F24</f>
        <v>0</v>
      </c>
      <c r="G67" s="107">
        <f>G5-G24</f>
        <v>0</v>
      </c>
      <c r="H67" s="107"/>
      <c r="I67" s="107">
        <f>I5-I24</f>
        <v>0</v>
      </c>
    </row>
    <row r="68" ht="16.5">
      <c r="A68" s="81"/>
    </row>
    <row r="69" ht="16.5">
      <c r="A69" s="81"/>
    </row>
    <row r="70" ht="16.5">
      <c r="A70" s="81"/>
    </row>
  </sheetData>
  <sheetProtection/>
  <autoFilter ref="A4:U67"/>
  <mergeCells count="2">
    <mergeCell ref="A1:I1"/>
    <mergeCell ref="A2:I2"/>
  </mergeCells>
  <printOptions horizontalCentered="1"/>
  <pageMargins left="0.1968503937007874" right="0.1968503937007874" top="0.3937007874015748" bottom="0.5511811023622047" header="0" footer="0"/>
  <pageSetup fitToHeight="3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25"/>
  <sheetViews>
    <sheetView view="pageBreakPreview" zoomScale="87" zoomScaleNormal="75" zoomScaleSheetLayoutView="87" zoomScalePageLayoutView="0" workbookViewId="0" topLeftCell="A1">
      <selection activeCell="D8" sqref="D8"/>
    </sheetView>
  </sheetViews>
  <sheetFormatPr defaultColWidth="8.00390625" defaultRowHeight="12.75"/>
  <cols>
    <col min="1" max="1" width="82.00390625" style="79" customWidth="1"/>
    <col min="2" max="2" width="20.00390625" style="81" customWidth="1"/>
    <col min="3" max="3" width="17.00390625" style="7" customWidth="1"/>
    <col min="4" max="4" width="31.00390625" style="7" customWidth="1"/>
    <col min="5" max="16384" width="8.00390625" style="7" customWidth="1"/>
  </cols>
  <sheetData>
    <row r="1" spans="1:4" s="1" customFormat="1" ht="22.5" customHeight="1">
      <c r="A1" s="133" t="s">
        <v>190</v>
      </c>
      <c r="B1" s="133"/>
      <c r="C1" s="134"/>
      <c r="D1" s="134"/>
    </row>
    <row r="2" spans="1:2" s="2" customFormat="1" ht="18.75" customHeight="1">
      <c r="A2" s="135"/>
      <c r="B2" s="135"/>
    </row>
    <row r="3" spans="1:4" s="3" customFormat="1" ht="21.75" customHeight="1">
      <c r="A3" s="76"/>
      <c r="B3" s="80"/>
      <c r="D3" s="80" t="s">
        <v>148</v>
      </c>
    </row>
    <row r="4" spans="1:4" s="4" customFormat="1" ht="67.5" customHeight="1">
      <c r="A4" s="77" t="s">
        <v>159</v>
      </c>
      <c r="B4" s="87" t="s">
        <v>165</v>
      </c>
      <c r="C4" s="87" t="s">
        <v>166</v>
      </c>
      <c r="D4" s="87" t="s">
        <v>167</v>
      </c>
    </row>
    <row r="5" spans="1:4" s="75" customFormat="1" ht="16.5" customHeight="1">
      <c r="A5" s="86" t="s">
        <v>168</v>
      </c>
      <c r="B5" s="106">
        <v>495.11</v>
      </c>
      <c r="C5" s="106">
        <v>495.11</v>
      </c>
      <c r="D5" s="106">
        <f>C5-B5</f>
        <v>0</v>
      </c>
    </row>
    <row r="6" spans="1:4" s="5" customFormat="1" ht="21" customHeight="1">
      <c r="A6" s="86" t="s">
        <v>169</v>
      </c>
      <c r="B6" s="115">
        <v>23793184</v>
      </c>
      <c r="C6" s="115">
        <v>23793184</v>
      </c>
      <c r="D6" s="115">
        <f>C6-B6</f>
        <v>0</v>
      </c>
    </row>
    <row r="7" spans="1:4" s="5" customFormat="1" ht="48" customHeight="1" hidden="1">
      <c r="A7" s="126" t="s">
        <v>187</v>
      </c>
      <c r="B7" s="115"/>
      <c r="C7" s="115"/>
      <c r="D7" s="115">
        <f>C7-B7</f>
        <v>0</v>
      </c>
    </row>
    <row r="8" spans="1:4" s="5" customFormat="1" ht="53.25" customHeight="1">
      <c r="A8" s="86" t="s">
        <v>170</v>
      </c>
      <c r="B8" s="115">
        <v>1146413</v>
      </c>
      <c r="C8" s="128">
        <v>1146413</v>
      </c>
      <c r="D8" s="115">
        <f>C8-B8</f>
        <v>0</v>
      </c>
    </row>
    <row r="9" ht="16.5">
      <c r="A9" s="81"/>
    </row>
    <row r="10" spans="1:4" ht="20.25">
      <c r="A10" s="133" t="s">
        <v>191</v>
      </c>
      <c r="B10" s="133"/>
      <c r="C10" s="134"/>
      <c r="D10" s="134"/>
    </row>
    <row r="11" spans="1:16" s="79" customFormat="1" ht="16.5">
      <c r="A11" s="81"/>
      <c r="B11" s="8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ht="16.5">
      <c r="D12" s="80" t="s">
        <v>148</v>
      </c>
    </row>
    <row r="13" spans="1:4" ht="66">
      <c r="A13" s="102" t="s">
        <v>171</v>
      </c>
      <c r="B13" s="87" t="s">
        <v>156</v>
      </c>
      <c r="C13" s="87" t="s">
        <v>188</v>
      </c>
      <c r="D13" s="87" t="s">
        <v>189</v>
      </c>
    </row>
    <row r="14" spans="1:4" ht="16.5">
      <c r="A14" s="103" t="s">
        <v>183</v>
      </c>
      <c r="B14" s="105">
        <f>SUM(B15:B25)</f>
        <v>56679190</v>
      </c>
      <c r="C14" s="105">
        <f>SUM(C15:C25)</f>
        <v>56679190</v>
      </c>
      <c r="D14" s="105">
        <f>C14-B14</f>
        <v>0</v>
      </c>
    </row>
    <row r="15" spans="1:4" s="97" customFormat="1" ht="16.5">
      <c r="A15" s="104" t="s">
        <v>172</v>
      </c>
      <c r="B15" s="106">
        <v>30203130</v>
      </c>
      <c r="C15" s="127">
        <v>30203130</v>
      </c>
      <c r="D15" s="115">
        <f aca="true" t="shared" si="0" ref="D15:D25">C15-B15</f>
        <v>0</v>
      </c>
    </row>
    <row r="16" spans="1:4" s="97" customFormat="1" ht="16.5">
      <c r="A16" s="104" t="s">
        <v>173</v>
      </c>
      <c r="B16" s="106">
        <v>10472844</v>
      </c>
      <c r="C16" s="127">
        <v>10472844</v>
      </c>
      <c r="D16" s="115">
        <f t="shared" si="0"/>
        <v>0</v>
      </c>
    </row>
    <row r="17" spans="1:4" s="97" customFormat="1" ht="16.5">
      <c r="A17" s="104" t="s">
        <v>174</v>
      </c>
      <c r="B17" s="106">
        <v>1090073</v>
      </c>
      <c r="C17" s="127">
        <v>1090073</v>
      </c>
      <c r="D17" s="115">
        <f t="shared" si="0"/>
        <v>0</v>
      </c>
    </row>
    <row r="18" spans="1:4" s="97" customFormat="1" ht="16.5">
      <c r="A18" s="104" t="s">
        <v>175</v>
      </c>
      <c r="B18" s="106">
        <v>937479</v>
      </c>
      <c r="C18" s="127">
        <v>937479</v>
      </c>
      <c r="D18" s="115">
        <f t="shared" si="0"/>
        <v>0</v>
      </c>
    </row>
    <row r="19" spans="1:4" s="97" customFormat="1" ht="16.5">
      <c r="A19" s="104" t="s">
        <v>176</v>
      </c>
      <c r="B19" s="106">
        <v>5048512</v>
      </c>
      <c r="C19" s="127">
        <v>5048512</v>
      </c>
      <c r="D19" s="115">
        <f t="shared" si="0"/>
        <v>0</v>
      </c>
    </row>
    <row r="20" spans="1:4" s="97" customFormat="1" ht="16.5">
      <c r="A20" s="104" t="s">
        <v>177</v>
      </c>
      <c r="B20" s="106"/>
      <c r="C20" s="127"/>
      <c r="D20" s="115">
        <f t="shared" si="0"/>
        <v>0</v>
      </c>
    </row>
    <row r="21" spans="1:4" s="97" customFormat="1" ht="16.5">
      <c r="A21" s="104" t="s">
        <v>178</v>
      </c>
      <c r="B21" s="106">
        <v>539802</v>
      </c>
      <c r="C21" s="127">
        <v>539802</v>
      </c>
      <c r="D21" s="115">
        <f t="shared" si="0"/>
        <v>0</v>
      </c>
    </row>
    <row r="22" spans="1:4" s="97" customFormat="1" ht="49.5">
      <c r="A22" s="104" t="s">
        <v>179</v>
      </c>
      <c r="B22" s="106">
        <v>263170</v>
      </c>
      <c r="C22" s="127">
        <v>263170</v>
      </c>
      <c r="D22" s="115">
        <f t="shared" si="0"/>
        <v>0</v>
      </c>
    </row>
    <row r="23" spans="1:4" s="97" customFormat="1" ht="33">
      <c r="A23" s="104" t="s">
        <v>180</v>
      </c>
      <c r="B23" s="106">
        <v>3784540</v>
      </c>
      <c r="C23" s="127">
        <v>3784540</v>
      </c>
      <c r="D23" s="115">
        <f t="shared" si="0"/>
        <v>0</v>
      </c>
    </row>
    <row r="24" spans="1:4" s="97" customFormat="1" ht="16.5">
      <c r="A24" s="104" t="s">
        <v>181</v>
      </c>
      <c r="B24" s="106">
        <v>4241240</v>
      </c>
      <c r="C24" s="127">
        <v>4241240</v>
      </c>
      <c r="D24" s="115">
        <f t="shared" si="0"/>
        <v>0</v>
      </c>
    </row>
    <row r="25" spans="1:4" s="97" customFormat="1" ht="16.5">
      <c r="A25" s="104" t="s">
        <v>182</v>
      </c>
      <c r="B25" s="106">
        <v>98400</v>
      </c>
      <c r="C25" s="127">
        <v>98400</v>
      </c>
      <c r="D25" s="115">
        <f t="shared" si="0"/>
        <v>0</v>
      </c>
    </row>
  </sheetData>
  <sheetProtection/>
  <mergeCells count="3">
    <mergeCell ref="A1:D1"/>
    <mergeCell ref="A2:B2"/>
    <mergeCell ref="A10:D10"/>
  </mergeCells>
  <printOptions horizontalCentered="1"/>
  <pageMargins left="0.1968503937007874" right="0.1968503937007874" top="0.3937007874015748" bottom="0.5511811023622047" header="0" footer="0"/>
  <pageSetup fitToHeight="3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uliana2</cp:lastModifiedBy>
  <cp:lastPrinted>2020-01-15T11:15:53Z</cp:lastPrinted>
  <dcterms:created xsi:type="dcterms:W3CDTF">2008-07-28T05:54:27Z</dcterms:created>
  <dcterms:modified xsi:type="dcterms:W3CDTF">2022-02-25T07:44:44Z</dcterms:modified>
  <cp:category/>
  <cp:version/>
  <cp:contentType/>
  <cp:contentStatus/>
</cp:coreProperties>
</file>