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2" sheetId="4" r:id="rId4"/>
  </sheets>
  <definedNames>
    <definedName name="_xlnm.Print_Area" localSheetId="3">'2'!$A$1:$G$66</definedName>
    <definedName name="_xlnm.Print_Area" localSheetId="0">Лист1!$A$1:$G$56</definedName>
  </definedNames>
  <calcPr calcId="124519"/>
</workbook>
</file>

<file path=xl/calcChain.xml><?xml version="1.0" encoding="utf-8"?>
<calcChain xmlns="http://schemas.openxmlformats.org/spreadsheetml/2006/main">
  <c r="G33" i="1"/>
  <c r="H33" s="1"/>
  <c r="G31"/>
  <c r="H31" s="1"/>
  <c r="G29"/>
  <c r="H29" s="1"/>
  <c r="G27"/>
  <c r="H27" s="1"/>
  <c r="G25"/>
  <c r="H25" s="1"/>
  <c r="E54"/>
  <c r="G54" s="1"/>
  <c r="E52"/>
  <c r="G52" s="1"/>
  <c r="E49"/>
  <c r="G49" s="1"/>
  <c r="E47"/>
  <c r="G47" s="1"/>
  <c r="E45"/>
  <c r="G45" s="1"/>
  <c r="E43"/>
  <c r="G43" s="1"/>
  <c r="E41"/>
  <c r="G41" s="1"/>
  <c r="E40"/>
  <c r="G40" s="1"/>
  <c r="E37"/>
  <c r="G37" s="1"/>
  <c r="G34"/>
  <c r="E32"/>
  <c r="G32" s="1"/>
  <c r="E30"/>
  <c r="G30" s="1"/>
  <c r="E28"/>
  <c r="G28" s="1"/>
  <c r="E26"/>
  <c r="G26" s="1"/>
  <c r="E24"/>
  <c r="G24" s="1"/>
  <c r="G23"/>
  <c r="E22"/>
  <c r="G22" s="1"/>
  <c r="E21"/>
  <c r="G21" s="1"/>
  <c r="E20"/>
  <c r="G20" s="1"/>
  <c r="E16"/>
  <c r="G16" s="1"/>
  <c r="F54"/>
  <c r="H54" s="1"/>
  <c r="F52"/>
  <c r="H52" s="1"/>
  <c r="F49"/>
  <c r="H49" s="1"/>
  <c r="F47"/>
  <c r="H47" s="1"/>
  <c r="F45"/>
  <c r="H45" s="1"/>
  <c r="F43"/>
  <c r="H43" s="1"/>
  <c r="F41"/>
  <c r="H41" s="1"/>
  <c r="F40"/>
  <c r="H40" s="1"/>
  <c r="F37"/>
  <c r="H37" s="1"/>
  <c r="H34"/>
  <c r="F32"/>
  <c r="H32" s="1"/>
  <c r="F30"/>
  <c r="H30" s="1"/>
  <c r="F28"/>
  <c r="H28" s="1"/>
  <c r="F26"/>
  <c r="H26" s="1"/>
  <c r="F24"/>
  <c r="H24" s="1"/>
  <c r="H23"/>
  <c r="F22"/>
  <c r="H22" s="1"/>
  <c r="F21"/>
  <c r="H21" s="1"/>
  <c r="F20"/>
  <c r="H20" s="1"/>
  <c r="F16"/>
  <c r="H16" s="1"/>
  <c r="D48"/>
  <c r="F48" s="1"/>
  <c r="D46"/>
  <c r="F46" s="1"/>
  <c r="D53"/>
  <c r="F53" s="1"/>
  <c r="D44"/>
  <c r="F44" s="1"/>
  <c r="D42"/>
  <c r="F42" s="1"/>
  <c r="D51"/>
  <c r="F51" s="1"/>
  <c r="D50"/>
  <c r="F50" s="1"/>
  <c r="D39"/>
  <c r="F39" s="1"/>
  <c r="D38"/>
  <c r="F38" s="1"/>
  <c r="D36"/>
  <c r="F36" s="1"/>
  <c r="D35"/>
  <c r="F35" s="1"/>
  <c r="D15"/>
  <c r="F15" s="1"/>
  <c r="D13"/>
  <c r="F13" s="1"/>
  <c r="D14"/>
  <c r="F14" s="1"/>
  <c r="D19"/>
  <c r="F19" s="1"/>
  <c r="D18"/>
  <c r="F18" s="1"/>
  <c r="D17"/>
  <c r="F17" s="1"/>
  <c r="E13" l="1"/>
  <c r="G13" s="1"/>
  <c r="H13" s="1"/>
  <c r="E15"/>
  <c r="G15" s="1"/>
  <c r="H15" s="1"/>
  <c r="E17"/>
  <c r="G17" s="1"/>
  <c r="H17" s="1"/>
  <c r="E19"/>
  <c r="G19" s="1"/>
  <c r="H19" s="1"/>
  <c r="E36"/>
  <c r="G36" s="1"/>
  <c r="H36" s="1"/>
  <c r="E38"/>
  <c r="G38" s="1"/>
  <c r="H38" s="1"/>
  <c r="E42"/>
  <c r="G42" s="1"/>
  <c r="H42" s="1"/>
  <c r="E44"/>
  <c r="G44" s="1"/>
  <c r="H44" s="1"/>
  <c r="E46"/>
  <c r="G46" s="1"/>
  <c r="H46" s="1"/>
  <c r="E48"/>
  <c r="G48" s="1"/>
  <c r="H48" s="1"/>
  <c r="E50"/>
  <c r="G50" s="1"/>
  <c r="H50" s="1"/>
  <c r="E14"/>
  <c r="G14" s="1"/>
  <c r="H14" s="1"/>
  <c r="E18"/>
  <c r="G18" s="1"/>
  <c r="H18" s="1"/>
  <c r="E35"/>
  <c r="G35" s="1"/>
  <c r="H35" s="1"/>
  <c r="E39"/>
  <c r="G39" s="1"/>
  <c r="H39" s="1"/>
  <c r="E51"/>
  <c r="G51" s="1"/>
  <c r="H51" s="1"/>
  <c r="E53"/>
  <c r="G53" s="1"/>
  <c r="H53" s="1"/>
  <c r="E64" i="4" l="1"/>
  <c r="F64" s="1"/>
  <c r="E63"/>
  <c r="F63" s="1"/>
  <c r="E62"/>
  <c r="F62" s="1"/>
  <c r="E61"/>
  <c r="F61" s="1"/>
  <c r="E60"/>
  <c r="F60" s="1"/>
  <c r="E59"/>
  <c r="F59" s="1"/>
  <c r="E58"/>
  <c r="F58" s="1"/>
  <c r="E57"/>
  <c r="F57" s="1"/>
  <c r="E56"/>
  <c r="F56" s="1"/>
  <c r="E55"/>
  <c r="F55" s="1"/>
  <c r="E54"/>
  <c r="F54" s="1"/>
  <c r="E53"/>
  <c r="F53" s="1"/>
  <c r="E52"/>
  <c r="F52" s="1"/>
  <c r="E51"/>
  <c r="F51" s="1"/>
  <c r="E50"/>
  <c r="F50" s="1"/>
  <c r="E49"/>
  <c r="F49" s="1"/>
  <c r="E48"/>
  <c r="F48" s="1"/>
  <c r="E47"/>
  <c r="F47" s="1"/>
  <c r="E46"/>
  <c r="F46" s="1"/>
  <c r="E45"/>
  <c r="F45" s="1"/>
  <c r="E44"/>
  <c r="F44" s="1"/>
  <c r="E42"/>
  <c r="F42" s="1"/>
  <c r="E41"/>
  <c r="F41" s="1"/>
  <c r="E40"/>
  <c r="F40" s="1"/>
  <c r="E39"/>
  <c r="F39" s="1"/>
  <c r="E38"/>
  <c r="F38" s="1"/>
  <c r="E37"/>
  <c r="F37" s="1"/>
  <c r="E36"/>
  <c r="F36" s="1"/>
  <c r="E35"/>
  <c r="F35" s="1"/>
  <c r="E34"/>
  <c r="F34" s="1"/>
  <c r="E33"/>
  <c r="F33" s="1"/>
  <c r="E32"/>
  <c r="F32" s="1"/>
  <c r="E31"/>
  <c r="F31" s="1"/>
  <c r="E30"/>
  <c r="F30" s="1"/>
  <c r="E29"/>
  <c r="F29" s="1"/>
  <c r="E28"/>
  <c r="F28" s="1"/>
  <c r="E27"/>
  <c r="F27" s="1"/>
  <c r="E26"/>
  <c r="F26" s="1"/>
  <c r="E25"/>
  <c r="F25" s="1"/>
  <c r="E24"/>
  <c r="F24" s="1"/>
  <c r="E22"/>
  <c r="F22" s="1"/>
  <c r="I21"/>
  <c r="F21"/>
  <c r="E21"/>
  <c r="F20"/>
  <c r="E20"/>
  <c r="F19"/>
  <c r="E19"/>
  <c r="F18"/>
  <c r="E18"/>
  <c r="F17"/>
  <c r="E17"/>
  <c r="I16"/>
  <c r="E16"/>
  <c r="F16" s="1"/>
  <c r="E15"/>
  <c r="F15" s="1"/>
  <c r="E14"/>
  <c r="F14" s="1"/>
  <c r="I13"/>
  <c r="E13"/>
  <c r="F13" s="1"/>
</calcChain>
</file>

<file path=xl/sharedStrings.xml><?xml version="1.0" encoding="utf-8"?>
<sst xmlns="http://schemas.openxmlformats.org/spreadsheetml/2006/main" count="205" uniqueCount="87">
  <si>
    <t xml:space="preserve">ПРЕЙСКУРАНТ </t>
  </si>
  <si>
    <t>отпускных цен (тарифов) на услуги, оказываемые УПП "Облтопливо"</t>
  </si>
  <si>
    <t>Наименование продукции, товаров (работ, услуг)</t>
  </si>
  <si>
    <t>Ед.изм.</t>
  </si>
  <si>
    <t>Цена (тариф) без НДС</t>
  </si>
  <si>
    <t>Сумма НДС, руб.</t>
  </si>
  <si>
    <t>Цена (тариф) с НДС</t>
  </si>
  <si>
    <t>№ п/п</t>
  </si>
  <si>
    <t>пл.м.3</t>
  </si>
  <si>
    <t xml:space="preserve"> 38,8/20+16,78+11,7+14,6+18,07+15,81</t>
  </si>
  <si>
    <t>Примечание</t>
  </si>
  <si>
    <t>Колка дров на станке</t>
  </si>
  <si>
    <t>22,16+46,63+26,77+27,6+33,8+45,16</t>
  </si>
  <si>
    <t>15+46,63</t>
  </si>
  <si>
    <t>Погрузка дров вручную</t>
  </si>
  <si>
    <t>Погрузка брикета вручную</t>
  </si>
  <si>
    <t>тн</t>
  </si>
  <si>
    <t>8 +5,8+6,68+9,98</t>
  </si>
  <si>
    <t>Услуги по доставке:</t>
  </si>
  <si>
    <t>автомобилями ЗИЛ ММЗ</t>
  </si>
  <si>
    <t>км</t>
  </si>
  <si>
    <t>ткм</t>
  </si>
  <si>
    <t>ч</t>
  </si>
  <si>
    <t>автомобилями ГАЗ САЗ</t>
  </si>
  <si>
    <t>автомобилями МАЗ</t>
  </si>
  <si>
    <t>Услуги по разделке дров:</t>
  </si>
  <si>
    <t>тракторами МТЗ  всех модификаций</t>
  </si>
  <si>
    <t>Услуги по погрузке:</t>
  </si>
  <si>
    <t>погрузчиком Амкадор</t>
  </si>
  <si>
    <t xml:space="preserve">ч </t>
  </si>
  <si>
    <t>Услуги трактора Беларус 82.1</t>
  </si>
  <si>
    <t>Услуги трактора Беларус 80.1</t>
  </si>
  <si>
    <t>Колка дров вручную</t>
  </si>
  <si>
    <t xml:space="preserve"> дров автомобилем ЗИЛ с гидроманипулятором</t>
  </si>
  <si>
    <t xml:space="preserve"> трактором Беларус 82.1</t>
  </si>
  <si>
    <t>погрузчиком ПР-08</t>
  </si>
  <si>
    <t xml:space="preserve"> трактором Беларус МПТ 461.1</t>
  </si>
  <si>
    <t>Услуги трактора Беларус МПТ461.1</t>
  </si>
  <si>
    <t>тракторами МТЗ  82 2 ПТС-4</t>
  </si>
  <si>
    <t>погрузчиками МУП</t>
  </si>
  <si>
    <t>погрузчиком ВМЕ-1560</t>
  </si>
  <si>
    <t>МТПЛ 5-11</t>
  </si>
  <si>
    <t>трактором МТЗ с ПСН</t>
  </si>
  <si>
    <t xml:space="preserve"> погрузчиками ТО-18, ТО-34</t>
  </si>
  <si>
    <t>автомобилем МАЗ с манипулятором</t>
  </si>
  <si>
    <t>автомобилями МАЗ с прицепом</t>
  </si>
  <si>
    <t>Оформление документов</t>
  </si>
  <si>
    <t>1 компл.</t>
  </si>
  <si>
    <t>Распиловка  и колка дров на станке по 0,33 м</t>
  </si>
  <si>
    <t xml:space="preserve">                          В.В.Шкредов</t>
  </si>
  <si>
    <t xml:space="preserve">                         УТВЕРЖДАЮ</t>
  </si>
  <si>
    <t xml:space="preserve">                         Генеральный директор</t>
  </si>
  <si>
    <t xml:space="preserve">                         УПП "Облтопливо"</t>
  </si>
  <si>
    <t xml:space="preserve">  </t>
  </si>
  <si>
    <t xml:space="preserve">                                                                                                                      Приказ № 43 от 31.03.2025г.</t>
  </si>
  <si>
    <t>УПП "Облтопливо"</t>
  </si>
  <si>
    <t>Генеральный директор</t>
  </si>
  <si>
    <t>УТВЕРЖДАЮ</t>
  </si>
  <si>
    <t>_____________ В.В.Шкредов</t>
  </si>
  <si>
    <t xml:space="preserve"> Приказ № 102 от 29.08.2025г.</t>
  </si>
  <si>
    <t xml:space="preserve">Тарифы на на товары (работы, услуги) не включенные в настоящий прейскурант остаются на уровне ранее утверденных </t>
  </si>
  <si>
    <t>Распиловка и колка  дров на станке по 0,25 м</t>
  </si>
  <si>
    <t>Распиловка и колка  дров на станке по 0,5 м</t>
  </si>
  <si>
    <t>пл.м.4</t>
  </si>
  <si>
    <t>Распиловка дров  по 0,33 м</t>
  </si>
  <si>
    <t>Распиловка дров  по 0,25 м</t>
  </si>
  <si>
    <t>Распиловка дров  по 0,5 м</t>
  </si>
  <si>
    <t>Услуги по погрузке и разгрузке:</t>
  </si>
  <si>
    <t>км/ч</t>
  </si>
  <si>
    <t>0,96/60</t>
  </si>
  <si>
    <t>0,8/50</t>
  </si>
  <si>
    <t>1,03/50</t>
  </si>
  <si>
    <t>Погрузка топлива МТЗ (Амкодор 134-01, ПР-08, ПФС-075, ПСН-1, МУП)</t>
  </si>
  <si>
    <t>Погрузка топлива МТЗ-82+МТПЛ5-11</t>
  </si>
  <si>
    <t>Погрузка топлива МТЗ-82+МТПЛ5-11 PALMS</t>
  </si>
  <si>
    <t>Погрузка топлива МТЗ-82.1 (80.1)+МПТ 461.1</t>
  </si>
  <si>
    <t>новые</t>
  </si>
  <si>
    <t>1,24/60</t>
  </si>
  <si>
    <t xml:space="preserve"> Погрузка погрузчиками ТО-18, ТО-34</t>
  </si>
  <si>
    <t>Погрузка  дров автомобилем ЗИЛ с гидроманипулятором</t>
  </si>
  <si>
    <t xml:space="preserve"> Погрузка дров автомобилем МАЗ с гидроманипулятором</t>
  </si>
  <si>
    <t>Погрузка  погрузчиком ВМЕ-1560</t>
  </si>
  <si>
    <t>0,16/10</t>
  </si>
  <si>
    <t>0,21/10</t>
  </si>
  <si>
    <r>
      <t>Приказ №</t>
    </r>
    <r>
      <rPr>
        <u/>
        <sz val="14"/>
        <color theme="1"/>
        <rFont val="Times New Roman"/>
        <family val="1"/>
        <charset val="204"/>
      </rPr>
      <t xml:space="preserve"> 3 </t>
    </r>
    <r>
      <rPr>
        <sz val="14"/>
        <color theme="1"/>
        <rFont val="Times New Roman"/>
        <family val="1"/>
        <charset val="204"/>
      </rPr>
      <t>от 12.01.2026 г.</t>
    </r>
  </si>
  <si>
    <t>____________В.В.Шкредов</t>
  </si>
  <si>
    <t>ПРЕЙСКУРАНТ №1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</si>
</sst>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1"/>
      <name val="Calibri"/>
      <family val="2"/>
      <scheme val="minor"/>
    </font>
    <font>
      <sz val="15"/>
      <color theme="1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/>
    <xf numFmtId="0" fontId="6" fillId="0" borderId="4" xfId="0" applyFont="1" applyFill="1" applyBorder="1" applyAlignment="1"/>
    <xf numFmtId="0" fontId="6" fillId="0" borderId="0" xfId="0" applyFont="1" applyFill="1" applyBorder="1"/>
    <xf numFmtId="0" fontId="7" fillId="0" borderId="0" xfId="0" applyFont="1"/>
    <xf numFmtId="0" fontId="8" fillId="0" borderId="0" xfId="0" applyFo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/>
    </xf>
    <xf numFmtId="2" fontId="0" fillId="0" borderId="0" xfId="0" applyNumberFormat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5" xfId="0" applyBorder="1"/>
    <xf numFmtId="2" fontId="0" fillId="0" borderId="5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/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0" fillId="0" borderId="0" xfId="0" applyNumberFormat="1"/>
    <xf numFmtId="2" fontId="2" fillId="0" borderId="0" xfId="0" applyNumberFormat="1" applyFont="1"/>
    <xf numFmtId="2" fontId="4" fillId="0" borderId="1" xfId="0" applyNumberFormat="1" applyFont="1" applyFill="1" applyBorder="1" applyAlignment="1">
      <alignment horizontal="center"/>
    </xf>
    <xf numFmtId="2" fontId="0" fillId="0" borderId="5" xfId="0" applyNumberForma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2" fontId="13" fillId="0" borderId="0" xfId="0" applyNumberFormat="1" applyFont="1"/>
    <xf numFmtId="2" fontId="13" fillId="0" borderId="1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10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0" fillId="0" borderId="6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L56"/>
  <sheetViews>
    <sheetView tabSelected="1" view="pageBreakPreview" zoomScale="80" zoomScaleSheetLayoutView="80" workbookViewId="0">
      <selection activeCell="D28" sqref="D28"/>
    </sheetView>
  </sheetViews>
  <sheetFormatPr defaultRowHeight="15"/>
  <cols>
    <col min="1" max="1" width="5.85546875" style="12" customWidth="1"/>
    <col min="2" max="2" width="42.42578125" customWidth="1"/>
    <col min="4" max="4" width="13.5703125" style="50" customWidth="1"/>
    <col min="5" max="5" width="11.5703125" style="50" customWidth="1"/>
    <col min="6" max="6" width="13.5703125" style="50" customWidth="1"/>
    <col min="7" max="7" width="22" customWidth="1"/>
    <col min="8" max="8" width="8" customWidth="1"/>
  </cols>
  <sheetData>
    <row r="1" spans="1:12" ht="19.5">
      <c r="D1" s="35" t="s">
        <v>57</v>
      </c>
      <c r="G1" s="25"/>
      <c r="H1" s="29"/>
    </row>
    <row r="2" spans="1:12" ht="19.5">
      <c r="D2" s="35" t="s">
        <v>56</v>
      </c>
      <c r="G2" s="25"/>
      <c r="H2" s="29"/>
    </row>
    <row r="3" spans="1:12" ht="19.5">
      <c r="D3" s="37" t="s">
        <v>55</v>
      </c>
      <c r="G3" s="25"/>
      <c r="H3" s="29"/>
    </row>
    <row r="4" spans="1:12" ht="19.5">
      <c r="D4" s="30" t="s">
        <v>85</v>
      </c>
      <c r="G4" s="27"/>
      <c r="H4" s="29"/>
    </row>
    <row r="5" spans="1:12">
      <c r="D5" s="28"/>
    </row>
    <row r="6" spans="1:12" ht="18.75">
      <c r="B6" s="1"/>
      <c r="C6" s="2"/>
      <c r="D6" s="2" t="s">
        <v>84</v>
      </c>
      <c r="G6" s="2"/>
      <c r="H6" s="2"/>
      <c r="I6" s="2"/>
      <c r="J6" s="2"/>
      <c r="K6" s="2"/>
      <c r="L6" s="3"/>
    </row>
    <row r="7" spans="1:12" ht="18.75">
      <c r="B7" s="1"/>
      <c r="C7" s="2"/>
      <c r="D7" s="51"/>
      <c r="E7" s="51"/>
      <c r="F7" s="51"/>
      <c r="G7" s="2"/>
      <c r="H7" s="2"/>
      <c r="I7" s="2"/>
      <c r="J7" s="2"/>
      <c r="K7" s="2"/>
      <c r="L7" s="3"/>
    </row>
    <row r="8" spans="1:12" ht="18.75">
      <c r="B8" s="76" t="s">
        <v>86</v>
      </c>
      <c r="C8" s="76"/>
      <c r="D8" s="76"/>
      <c r="E8" s="76"/>
      <c r="F8" s="76"/>
      <c r="G8" s="6"/>
      <c r="H8" s="6"/>
      <c r="I8" s="6"/>
      <c r="J8" s="2"/>
      <c r="K8" s="2"/>
      <c r="L8" s="3"/>
    </row>
    <row r="9" spans="1:12" ht="18.75">
      <c r="B9" s="76" t="s">
        <v>1</v>
      </c>
      <c r="C9" s="76"/>
      <c r="D9" s="76"/>
      <c r="E9" s="76"/>
      <c r="F9" s="76"/>
      <c r="G9" s="6"/>
      <c r="H9" s="6"/>
      <c r="I9" s="6"/>
      <c r="J9" s="6"/>
      <c r="K9" s="6"/>
      <c r="L9" s="6"/>
    </row>
    <row r="10" spans="1:12" ht="18.75">
      <c r="B10" s="1"/>
      <c r="C10" s="2"/>
      <c r="D10" s="65" t="s">
        <v>76</v>
      </c>
      <c r="E10" s="65"/>
      <c r="F10" s="65"/>
      <c r="G10" s="54"/>
      <c r="H10" s="54"/>
      <c r="I10" s="54"/>
      <c r="J10" s="2"/>
      <c r="K10" s="2"/>
      <c r="L10" s="3"/>
    </row>
    <row r="11" spans="1:12" ht="47.25">
      <c r="A11" s="8" t="s">
        <v>7</v>
      </c>
      <c r="B11" s="7" t="s">
        <v>2</v>
      </c>
      <c r="C11" s="9" t="s">
        <v>3</v>
      </c>
      <c r="D11" s="21" t="s">
        <v>4</v>
      </c>
      <c r="E11" s="21" t="s">
        <v>5</v>
      </c>
      <c r="F11" s="7" t="s">
        <v>6</v>
      </c>
      <c r="G11" s="55"/>
      <c r="H11" s="56"/>
      <c r="I11" s="54"/>
      <c r="J11" s="2"/>
      <c r="K11" s="2"/>
      <c r="L11" s="3"/>
    </row>
    <row r="12" spans="1:12" ht="18.75">
      <c r="A12" s="8"/>
      <c r="B12" s="15" t="s">
        <v>25</v>
      </c>
      <c r="C12" s="9"/>
      <c r="D12" s="19"/>
      <c r="E12" s="19"/>
      <c r="F12" s="19"/>
      <c r="G12" s="57"/>
      <c r="H12" s="58"/>
      <c r="I12" s="59"/>
      <c r="J12" s="2"/>
      <c r="K12" s="2"/>
      <c r="L12" s="3"/>
    </row>
    <row r="13" spans="1:12" ht="18.75">
      <c r="A13" s="9">
        <v>1</v>
      </c>
      <c r="B13" s="10" t="s">
        <v>64</v>
      </c>
      <c r="C13" s="11" t="s">
        <v>8</v>
      </c>
      <c r="D13" s="46">
        <f>24-4</f>
        <v>20</v>
      </c>
      <c r="E13" s="46">
        <f>D13*20/100</f>
        <v>4</v>
      </c>
      <c r="F13" s="46">
        <f t="shared" ref="F13:F22" si="0">D13+D13*20/100</f>
        <v>24</v>
      </c>
      <c r="G13" s="60">
        <f>D13+E13</f>
        <v>24</v>
      </c>
      <c r="H13" s="61">
        <f>F13-G13</f>
        <v>0</v>
      </c>
      <c r="I13" s="59"/>
      <c r="J13" s="2"/>
      <c r="K13" s="2"/>
      <c r="L13" s="3"/>
    </row>
    <row r="14" spans="1:12" ht="18.75">
      <c r="A14" s="9">
        <v>2</v>
      </c>
      <c r="B14" s="10" t="s">
        <v>65</v>
      </c>
      <c r="C14" s="11" t="s">
        <v>8</v>
      </c>
      <c r="D14" s="46">
        <f>28-4.67</f>
        <v>23.33</v>
      </c>
      <c r="E14" s="46">
        <f t="shared" ref="E14:E54" si="1">D14*20/100</f>
        <v>4.6659999999999995</v>
      </c>
      <c r="F14" s="46">
        <f t="shared" si="0"/>
        <v>27.995999999999999</v>
      </c>
      <c r="G14" s="60">
        <f t="shared" ref="G14:G54" si="2">D14+E14</f>
        <v>27.995999999999999</v>
      </c>
      <c r="H14" s="61">
        <f t="shared" ref="H14:H54" si="3">F14-G14</f>
        <v>0</v>
      </c>
      <c r="I14" s="59"/>
      <c r="J14" s="2"/>
      <c r="K14" s="2"/>
      <c r="L14" s="3"/>
    </row>
    <row r="15" spans="1:12" ht="15.75">
      <c r="A15" s="9">
        <v>3</v>
      </c>
      <c r="B15" s="10" t="s">
        <v>66</v>
      </c>
      <c r="C15" s="11" t="s">
        <v>8</v>
      </c>
      <c r="D15" s="46">
        <f>22-3.67</f>
        <v>18.329999999999998</v>
      </c>
      <c r="E15" s="46">
        <f t="shared" si="1"/>
        <v>3.6659999999999995</v>
      </c>
      <c r="F15" s="46">
        <f t="shared" si="0"/>
        <v>21.995999999999999</v>
      </c>
      <c r="G15" s="60">
        <f t="shared" si="2"/>
        <v>21.995999999999999</v>
      </c>
      <c r="H15" s="61">
        <f t="shared" si="3"/>
        <v>0</v>
      </c>
      <c r="I15" s="59"/>
      <c r="J15" s="1"/>
      <c r="K15" s="1"/>
    </row>
    <row r="16" spans="1:12" ht="15.75">
      <c r="A16" s="9">
        <v>4</v>
      </c>
      <c r="B16" s="10" t="s">
        <v>48</v>
      </c>
      <c r="C16" s="11" t="s">
        <v>8</v>
      </c>
      <c r="D16" s="46">
        <v>33.33</v>
      </c>
      <c r="E16" s="46">
        <f t="shared" si="1"/>
        <v>6.6659999999999995</v>
      </c>
      <c r="F16" s="46">
        <f t="shared" si="0"/>
        <v>39.995999999999995</v>
      </c>
      <c r="G16" s="60">
        <f t="shared" si="2"/>
        <v>39.995999999999995</v>
      </c>
      <c r="H16" s="61">
        <f t="shared" si="3"/>
        <v>0</v>
      </c>
      <c r="I16" s="59"/>
      <c r="J16" s="1"/>
      <c r="K16" s="1"/>
    </row>
    <row r="17" spans="1:11" ht="15.75">
      <c r="A17" s="9">
        <v>5</v>
      </c>
      <c r="B17" s="10" t="s">
        <v>61</v>
      </c>
      <c r="C17" s="11" t="s">
        <v>8</v>
      </c>
      <c r="D17" s="46">
        <f>45-7.5</f>
        <v>37.5</v>
      </c>
      <c r="E17" s="46">
        <f t="shared" si="1"/>
        <v>7.5</v>
      </c>
      <c r="F17" s="46">
        <f t="shared" si="0"/>
        <v>45</v>
      </c>
      <c r="G17" s="60">
        <f t="shared" si="2"/>
        <v>45</v>
      </c>
      <c r="H17" s="61">
        <f t="shared" si="3"/>
        <v>0</v>
      </c>
      <c r="I17" s="59"/>
      <c r="J17" s="1"/>
      <c r="K17" s="1"/>
    </row>
    <row r="18" spans="1:11" ht="15.75">
      <c r="A18" s="9">
        <v>6</v>
      </c>
      <c r="B18" s="10" t="s">
        <v>62</v>
      </c>
      <c r="C18" s="11" t="s">
        <v>63</v>
      </c>
      <c r="D18" s="46">
        <f>35-5.83</f>
        <v>29.17</v>
      </c>
      <c r="E18" s="46">
        <f t="shared" si="1"/>
        <v>5.8340000000000005</v>
      </c>
      <c r="F18" s="46">
        <f t="shared" si="0"/>
        <v>35.004000000000005</v>
      </c>
      <c r="G18" s="60">
        <f t="shared" si="2"/>
        <v>35.004000000000005</v>
      </c>
      <c r="H18" s="61">
        <f t="shared" si="3"/>
        <v>0</v>
      </c>
      <c r="I18" s="59"/>
      <c r="J18" s="1"/>
      <c r="K18" s="1"/>
    </row>
    <row r="19" spans="1:11" ht="15.75">
      <c r="A19" s="9">
        <v>7</v>
      </c>
      <c r="B19" s="10" t="s">
        <v>11</v>
      </c>
      <c r="C19" s="11" t="s">
        <v>8</v>
      </c>
      <c r="D19" s="46">
        <f>20-3.33</f>
        <v>16.670000000000002</v>
      </c>
      <c r="E19" s="46">
        <f t="shared" si="1"/>
        <v>3.3340000000000005</v>
      </c>
      <c r="F19" s="46">
        <f t="shared" si="0"/>
        <v>20.004000000000001</v>
      </c>
      <c r="G19" s="60">
        <f t="shared" si="2"/>
        <v>20.004000000000001</v>
      </c>
      <c r="H19" s="61">
        <f t="shared" si="3"/>
        <v>0</v>
      </c>
      <c r="I19" s="59"/>
      <c r="J19" s="1"/>
      <c r="K19" s="1"/>
    </row>
    <row r="20" spans="1:11" ht="15.75">
      <c r="A20" s="9">
        <v>8</v>
      </c>
      <c r="B20" s="10" t="s">
        <v>32</v>
      </c>
      <c r="C20" s="11" t="s">
        <v>8</v>
      </c>
      <c r="D20" s="46">
        <v>16</v>
      </c>
      <c r="E20" s="46">
        <f t="shared" si="1"/>
        <v>3.2</v>
      </c>
      <c r="F20" s="46">
        <f t="shared" si="0"/>
        <v>19.2</v>
      </c>
      <c r="G20" s="60">
        <f t="shared" si="2"/>
        <v>19.2</v>
      </c>
      <c r="H20" s="61">
        <f t="shared" si="3"/>
        <v>0</v>
      </c>
      <c r="I20" s="59"/>
      <c r="J20" s="1"/>
      <c r="K20" s="1"/>
    </row>
    <row r="21" spans="1:11" ht="15.75">
      <c r="A21" s="9">
        <v>9</v>
      </c>
      <c r="B21" s="10" t="s">
        <v>14</v>
      </c>
      <c r="C21" s="11" t="s">
        <v>8</v>
      </c>
      <c r="D21" s="46">
        <v>11</v>
      </c>
      <c r="E21" s="46">
        <f t="shared" si="1"/>
        <v>2.2000000000000002</v>
      </c>
      <c r="F21" s="46">
        <f t="shared" si="0"/>
        <v>13.2</v>
      </c>
      <c r="G21" s="60">
        <f t="shared" si="2"/>
        <v>13.2</v>
      </c>
      <c r="H21" s="61">
        <f t="shared" si="3"/>
        <v>0</v>
      </c>
      <c r="I21" s="59"/>
    </row>
    <row r="22" spans="1:11" ht="15.75">
      <c r="A22" s="9">
        <v>10</v>
      </c>
      <c r="B22" s="10" t="s">
        <v>15</v>
      </c>
      <c r="C22" s="11" t="s">
        <v>16</v>
      </c>
      <c r="D22" s="46">
        <v>13</v>
      </c>
      <c r="E22" s="46">
        <f t="shared" si="1"/>
        <v>2.6</v>
      </c>
      <c r="F22" s="46">
        <f t="shared" si="0"/>
        <v>15.6</v>
      </c>
      <c r="G22" s="60">
        <f t="shared" si="2"/>
        <v>15.6</v>
      </c>
      <c r="H22" s="61">
        <f t="shared" si="3"/>
        <v>0</v>
      </c>
      <c r="I22" s="59"/>
    </row>
    <row r="23" spans="1:11" ht="15.75">
      <c r="A23" s="9"/>
      <c r="B23" s="14" t="s">
        <v>18</v>
      </c>
      <c r="C23" s="68"/>
      <c r="D23" s="69"/>
      <c r="E23" s="69"/>
      <c r="F23" s="70"/>
      <c r="G23" s="60">
        <f t="shared" si="2"/>
        <v>0</v>
      </c>
      <c r="H23" s="61">
        <f t="shared" si="3"/>
        <v>0</v>
      </c>
      <c r="I23" s="59"/>
    </row>
    <row r="24" spans="1:11" ht="15.75">
      <c r="A24" s="9">
        <v>11</v>
      </c>
      <c r="B24" s="66" t="s">
        <v>19</v>
      </c>
      <c r="C24" s="11" t="s">
        <v>20</v>
      </c>
      <c r="D24" s="46">
        <v>3.33</v>
      </c>
      <c r="E24" s="46">
        <f t="shared" si="1"/>
        <v>0.66599999999999993</v>
      </c>
      <c r="F24" s="46">
        <f>D24+D24*20/100</f>
        <v>3.996</v>
      </c>
      <c r="G24" s="60">
        <f t="shared" si="2"/>
        <v>3.996</v>
      </c>
      <c r="H24" s="61">
        <f t="shared" si="3"/>
        <v>0</v>
      </c>
      <c r="I24" s="59"/>
    </row>
    <row r="25" spans="1:11" ht="15.75">
      <c r="A25" s="9">
        <v>12</v>
      </c>
      <c r="B25" s="67"/>
      <c r="C25" s="11" t="s">
        <v>68</v>
      </c>
      <c r="D25" s="46" t="s">
        <v>70</v>
      </c>
      <c r="E25" s="46" t="s">
        <v>82</v>
      </c>
      <c r="F25" s="46" t="s">
        <v>69</v>
      </c>
      <c r="G25" s="60" t="e">
        <f t="shared" si="2"/>
        <v>#VALUE!</v>
      </c>
      <c r="H25" s="61" t="e">
        <f t="shared" si="3"/>
        <v>#VALUE!</v>
      </c>
      <c r="I25" s="59"/>
    </row>
    <row r="26" spans="1:11" ht="15.75">
      <c r="A26" s="9">
        <v>14</v>
      </c>
      <c r="B26" s="10" t="s">
        <v>23</v>
      </c>
      <c r="C26" s="11" t="s">
        <v>20</v>
      </c>
      <c r="D26" s="46">
        <v>3.33</v>
      </c>
      <c r="E26" s="46">
        <f t="shared" si="1"/>
        <v>0.66599999999999993</v>
      </c>
      <c r="F26" s="46">
        <f>D26+D26*20/100</f>
        <v>3.996</v>
      </c>
      <c r="G26" s="60">
        <f t="shared" si="2"/>
        <v>3.996</v>
      </c>
      <c r="H26" s="61">
        <f t="shared" si="3"/>
        <v>0</v>
      </c>
      <c r="I26" s="59"/>
    </row>
    <row r="27" spans="1:11" ht="15.75">
      <c r="A27" s="9">
        <v>15</v>
      </c>
      <c r="B27" s="10"/>
      <c r="C27" s="11" t="s">
        <v>68</v>
      </c>
      <c r="D27" s="46" t="s">
        <v>70</v>
      </c>
      <c r="E27" s="46" t="s">
        <v>82</v>
      </c>
      <c r="F27" s="46" t="s">
        <v>69</v>
      </c>
      <c r="G27" s="60" t="e">
        <f t="shared" si="2"/>
        <v>#VALUE!</v>
      </c>
      <c r="H27" s="61" t="e">
        <f t="shared" si="3"/>
        <v>#VALUE!</v>
      </c>
      <c r="I27" s="59"/>
    </row>
    <row r="28" spans="1:11" ht="15.75">
      <c r="A28" s="9">
        <v>17</v>
      </c>
      <c r="B28" s="10" t="s">
        <v>24</v>
      </c>
      <c r="C28" s="11" t="s">
        <v>20</v>
      </c>
      <c r="D28" s="46">
        <v>3.33</v>
      </c>
      <c r="E28" s="46">
        <f t="shared" si="1"/>
        <v>0.66599999999999993</v>
      </c>
      <c r="F28" s="46">
        <f>D28+D28*20/100</f>
        <v>3.996</v>
      </c>
      <c r="G28" s="60">
        <f t="shared" si="2"/>
        <v>3.996</v>
      </c>
      <c r="H28" s="61">
        <f t="shared" si="3"/>
        <v>0</v>
      </c>
      <c r="I28" s="59"/>
    </row>
    <row r="29" spans="1:11" ht="15.75">
      <c r="A29" s="9">
        <v>18</v>
      </c>
      <c r="B29" s="10"/>
      <c r="C29" s="11" t="s">
        <v>68</v>
      </c>
      <c r="D29" s="46" t="s">
        <v>70</v>
      </c>
      <c r="E29" s="46" t="s">
        <v>82</v>
      </c>
      <c r="F29" s="46" t="s">
        <v>69</v>
      </c>
      <c r="G29" s="60" t="e">
        <f t="shared" si="2"/>
        <v>#VALUE!</v>
      </c>
      <c r="H29" s="61" t="e">
        <f t="shared" si="3"/>
        <v>#VALUE!</v>
      </c>
      <c r="I29" s="59"/>
    </row>
    <row r="30" spans="1:11" ht="15.75">
      <c r="A30" s="62">
        <v>19</v>
      </c>
      <c r="B30" s="66" t="s">
        <v>44</v>
      </c>
      <c r="C30" s="11" t="s">
        <v>20</v>
      </c>
      <c r="D30" s="52">
        <v>3.36</v>
      </c>
      <c r="E30" s="46">
        <f t="shared" si="1"/>
        <v>0.67200000000000004</v>
      </c>
      <c r="F30" s="46">
        <f>D30+D30*20/100</f>
        <v>4.032</v>
      </c>
      <c r="G30" s="60">
        <f t="shared" si="2"/>
        <v>4.032</v>
      </c>
      <c r="H30" s="61">
        <f t="shared" si="3"/>
        <v>0</v>
      </c>
      <c r="I30" s="59"/>
    </row>
    <row r="31" spans="1:11" ht="15.75">
      <c r="A31" s="63"/>
      <c r="B31" s="72"/>
      <c r="C31" s="11" t="s">
        <v>68</v>
      </c>
      <c r="D31" s="52" t="s">
        <v>71</v>
      </c>
      <c r="E31" s="46" t="s">
        <v>83</v>
      </c>
      <c r="F31" s="46" t="s">
        <v>77</v>
      </c>
      <c r="G31" s="60" t="e">
        <f t="shared" si="2"/>
        <v>#VALUE!</v>
      </c>
      <c r="H31" s="61" t="e">
        <f t="shared" si="3"/>
        <v>#VALUE!</v>
      </c>
      <c r="I31" s="59"/>
    </row>
    <row r="32" spans="1:11" ht="15.75">
      <c r="A32" s="62">
        <v>20</v>
      </c>
      <c r="B32" s="10" t="s">
        <v>26</v>
      </c>
      <c r="C32" s="11" t="s">
        <v>20</v>
      </c>
      <c r="D32" s="46">
        <v>4.67</v>
      </c>
      <c r="E32" s="46">
        <f t="shared" si="1"/>
        <v>0.93400000000000005</v>
      </c>
      <c r="F32" s="46">
        <f>D32+D32*20/100</f>
        <v>5.6040000000000001</v>
      </c>
      <c r="G32" s="60">
        <f t="shared" si="2"/>
        <v>5.6040000000000001</v>
      </c>
      <c r="H32" s="61">
        <f t="shared" si="3"/>
        <v>0</v>
      </c>
      <c r="I32" s="59"/>
    </row>
    <row r="33" spans="1:9" ht="15.75">
      <c r="A33" s="63"/>
      <c r="B33" s="10"/>
      <c r="C33" s="11" t="s">
        <v>68</v>
      </c>
      <c r="D33" s="46" t="s">
        <v>70</v>
      </c>
      <c r="E33" s="46" t="s">
        <v>82</v>
      </c>
      <c r="F33" s="46" t="s">
        <v>69</v>
      </c>
      <c r="G33" s="60" t="e">
        <f t="shared" si="2"/>
        <v>#VALUE!</v>
      </c>
      <c r="H33" s="61" t="e">
        <f t="shared" si="3"/>
        <v>#VALUE!</v>
      </c>
      <c r="I33" s="59"/>
    </row>
    <row r="34" spans="1:9" ht="15.75">
      <c r="A34" s="9"/>
      <c r="B34" s="14" t="s">
        <v>67</v>
      </c>
      <c r="C34" s="68"/>
      <c r="D34" s="69"/>
      <c r="E34" s="69"/>
      <c r="F34" s="70"/>
      <c r="G34" s="60">
        <f t="shared" si="2"/>
        <v>0</v>
      </c>
      <c r="H34" s="61">
        <f t="shared" si="3"/>
        <v>0</v>
      </c>
      <c r="I34" s="59"/>
    </row>
    <row r="35" spans="1:9" ht="18.75" customHeight="1">
      <c r="A35" s="62">
        <v>21</v>
      </c>
      <c r="B35" s="73" t="s">
        <v>72</v>
      </c>
      <c r="C35" s="11" t="s">
        <v>16</v>
      </c>
      <c r="D35" s="46">
        <f>D37*0.192</f>
        <v>12.48</v>
      </c>
      <c r="E35" s="46">
        <f t="shared" si="1"/>
        <v>2.4960000000000004</v>
      </c>
      <c r="F35" s="46">
        <f t="shared" ref="F35:F54" si="4">D35+D35*20/100</f>
        <v>14.976000000000001</v>
      </c>
      <c r="G35" s="60">
        <f t="shared" si="2"/>
        <v>14.976000000000001</v>
      </c>
      <c r="H35" s="61">
        <f t="shared" si="3"/>
        <v>0</v>
      </c>
      <c r="I35" s="59"/>
    </row>
    <row r="36" spans="1:9" ht="15.75">
      <c r="A36" s="71"/>
      <c r="B36" s="75"/>
      <c r="C36" s="11" t="s">
        <v>8</v>
      </c>
      <c r="D36" s="46">
        <f>D37*0.205</f>
        <v>13.324999999999999</v>
      </c>
      <c r="E36" s="46">
        <f t="shared" si="1"/>
        <v>2.665</v>
      </c>
      <c r="F36" s="46">
        <f t="shared" si="4"/>
        <v>15.989999999999998</v>
      </c>
      <c r="G36" s="60">
        <f t="shared" si="2"/>
        <v>15.989999999999998</v>
      </c>
      <c r="H36" s="61">
        <f t="shared" si="3"/>
        <v>0</v>
      </c>
      <c r="I36" s="59"/>
    </row>
    <row r="37" spans="1:9" ht="15.75">
      <c r="A37" s="63"/>
      <c r="B37" s="74"/>
      <c r="C37" s="11" t="s">
        <v>29</v>
      </c>
      <c r="D37" s="46">
        <v>65</v>
      </c>
      <c r="E37" s="46">
        <f t="shared" si="1"/>
        <v>13</v>
      </c>
      <c r="F37" s="46">
        <f t="shared" si="4"/>
        <v>78</v>
      </c>
      <c r="G37" s="60">
        <f t="shared" si="2"/>
        <v>78</v>
      </c>
      <c r="H37" s="61">
        <f t="shared" si="3"/>
        <v>0</v>
      </c>
      <c r="I37" s="59"/>
    </row>
    <row r="38" spans="1:9" ht="15.75">
      <c r="A38" s="62">
        <v>22</v>
      </c>
      <c r="B38" s="66" t="s">
        <v>78</v>
      </c>
      <c r="C38" s="11" t="s">
        <v>16</v>
      </c>
      <c r="D38" s="46">
        <f>D40*0.135</f>
        <v>8.7750000000000004</v>
      </c>
      <c r="E38" s="46">
        <f t="shared" si="1"/>
        <v>1.7549999999999999</v>
      </c>
      <c r="F38" s="46">
        <f t="shared" si="4"/>
        <v>10.530000000000001</v>
      </c>
      <c r="G38" s="60">
        <f t="shared" si="2"/>
        <v>10.530000000000001</v>
      </c>
      <c r="H38" s="61">
        <f t="shared" si="3"/>
        <v>0</v>
      </c>
      <c r="I38" s="59"/>
    </row>
    <row r="39" spans="1:9" ht="15.75">
      <c r="A39" s="71"/>
      <c r="B39" s="67"/>
      <c r="C39" s="11" t="s">
        <v>8</v>
      </c>
      <c r="D39" s="46">
        <f>D40*0.154</f>
        <v>10.01</v>
      </c>
      <c r="E39" s="46">
        <f t="shared" si="1"/>
        <v>2.0019999999999998</v>
      </c>
      <c r="F39" s="46">
        <f t="shared" si="4"/>
        <v>12.012</v>
      </c>
      <c r="G39" s="60">
        <f t="shared" si="2"/>
        <v>12.012</v>
      </c>
      <c r="H39" s="61">
        <f t="shared" si="3"/>
        <v>0</v>
      </c>
      <c r="I39" s="59"/>
    </row>
    <row r="40" spans="1:9" ht="15.75">
      <c r="A40" s="63"/>
      <c r="B40" s="72"/>
      <c r="C40" s="11" t="s">
        <v>29</v>
      </c>
      <c r="D40" s="46">
        <v>65</v>
      </c>
      <c r="E40" s="46">
        <f t="shared" si="1"/>
        <v>13</v>
      </c>
      <c r="F40" s="46">
        <f t="shared" si="4"/>
        <v>78</v>
      </c>
      <c r="G40" s="60">
        <f t="shared" si="2"/>
        <v>78</v>
      </c>
      <c r="H40" s="61">
        <f t="shared" si="3"/>
        <v>0</v>
      </c>
      <c r="I40" s="59"/>
    </row>
    <row r="41" spans="1:9" ht="21" customHeight="1">
      <c r="A41" s="62">
        <v>23</v>
      </c>
      <c r="B41" s="73" t="s">
        <v>79</v>
      </c>
      <c r="C41" s="11" t="s">
        <v>22</v>
      </c>
      <c r="D41" s="46">
        <v>65</v>
      </c>
      <c r="E41" s="46">
        <f t="shared" si="1"/>
        <v>13</v>
      </c>
      <c r="F41" s="46">
        <f t="shared" si="4"/>
        <v>78</v>
      </c>
      <c r="G41" s="60">
        <f t="shared" si="2"/>
        <v>78</v>
      </c>
      <c r="H41" s="61">
        <f t="shared" si="3"/>
        <v>0</v>
      </c>
      <c r="I41" s="59"/>
    </row>
    <row r="42" spans="1:9" ht="17.25" customHeight="1">
      <c r="A42" s="63"/>
      <c r="B42" s="74"/>
      <c r="C42" s="9" t="s">
        <v>8</v>
      </c>
      <c r="D42" s="19">
        <f>D41*0.18</f>
        <v>11.7</v>
      </c>
      <c r="E42" s="46">
        <f t="shared" si="1"/>
        <v>2.34</v>
      </c>
      <c r="F42" s="46">
        <f t="shared" si="4"/>
        <v>14.04</v>
      </c>
      <c r="G42" s="60">
        <f t="shared" si="2"/>
        <v>14.04</v>
      </c>
      <c r="H42" s="61">
        <f t="shared" si="3"/>
        <v>0</v>
      </c>
      <c r="I42" s="59"/>
    </row>
    <row r="43" spans="1:9" ht="17.25" customHeight="1">
      <c r="A43" s="62">
        <v>24</v>
      </c>
      <c r="B43" s="73" t="s">
        <v>80</v>
      </c>
      <c r="C43" s="11" t="s">
        <v>22</v>
      </c>
      <c r="D43" s="46">
        <v>65</v>
      </c>
      <c r="E43" s="46">
        <f t="shared" si="1"/>
        <v>13</v>
      </c>
      <c r="F43" s="46">
        <f t="shared" si="4"/>
        <v>78</v>
      </c>
      <c r="G43" s="60">
        <f t="shared" si="2"/>
        <v>78</v>
      </c>
      <c r="H43" s="61">
        <f t="shared" si="3"/>
        <v>0</v>
      </c>
      <c r="I43" s="59"/>
    </row>
    <row r="44" spans="1:9" ht="13.5" customHeight="1">
      <c r="A44" s="63"/>
      <c r="B44" s="74"/>
      <c r="C44" s="9" t="s">
        <v>8</v>
      </c>
      <c r="D44" s="19">
        <f>D43*0.18</f>
        <v>11.7</v>
      </c>
      <c r="E44" s="46">
        <f t="shared" si="1"/>
        <v>2.34</v>
      </c>
      <c r="F44" s="46">
        <f t="shared" si="4"/>
        <v>14.04</v>
      </c>
      <c r="G44" s="60">
        <f t="shared" si="2"/>
        <v>14.04</v>
      </c>
      <c r="H44" s="61">
        <f t="shared" si="3"/>
        <v>0</v>
      </c>
      <c r="I44" s="59"/>
    </row>
    <row r="45" spans="1:9" ht="15.75">
      <c r="A45" s="62">
        <v>25</v>
      </c>
      <c r="B45" s="66" t="s">
        <v>75</v>
      </c>
      <c r="C45" s="11" t="s">
        <v>22</v>
      </c>
      <c r="D45" s="46">
        <v>65</v>
      </c>
      <c r="E45" s="46">
        <f t="shared" si="1"/>
        <v>13</v>
      </c>
      <c r="F45" s="46">
        <f t="shared" si="4"/>
        <v>78</v>
      </c>
      <c r="G45" s="60">
        <f t="shared" si="2"/>
        <v>78</v>
      </c>
      <c r="H45" s="61">
        <f t="shared" si="3"/>
        <v>0</v>
      </c>
      <c r="I45" s="59"/>
    </row>
    <row r="46" spans="1:9" ht="15.75">
      <c r="A46" s="63"/>
      <c r="B46" s="72"/>
      <c r="C46" s="11" t="s">
        <v>8</v>
      </c>
      <c r="D46" s="46">
        <f>D45*0.196</f>
        <v>12.74</v>
      </c>
      <c r="E46" s="46">
        <f t="shared" si="1"/>
        <v>2.548</v>
      </c>
      <c r="F46" s="46">
        <f t="shared" si="4"/>
        <v>15.288</v>
      </c>
      <c r="G46" s="60">
        <f t="shared" si="2"/>
        <v>15.288</v>
      </c>
      <c r="H46" s="61">
        <f t="shared" si="3"/>
        <v>0</v>
      </c>
      <c r="I46" s="59"/>
    </row>
    <row r="47" spans="1:9" ht="15.75">
      <c r="A47" s="62">
        <v>26</v>
      </c>
      <c r="B47" s="66" t="s">
        <v>74</v>
      </c>
      <c r="C47" s="49" t="s">
        <v>22</v>
      </c>
      <c r="D47" s="52">
        <v>65</v>
      </c>
      <c r="E47" s="46">
        <f t="shared" si="1"/>
        <v>13</v>
      </c>
      <c r="F47" s="46">
        <f t="shared" si="4"/>
        <v>78</v>
      </c>
      <c r="G47" s="60">
        <f t="shared" si="2"/>
        <v>78</v>
      </c>
      <c r="H47" s="61">
        <f t="shared" si="3"/>
        <v>0</v>
      </c>
      <c r="I47" s="59"/>
    </row>
    <row r="48" spans="1:9" ht="15.75">
      <c r="A48" s="63"/>
      <c r="B48" s="72"/>
      <c r="C48" s="11" t="s">
        <v>8</v>
      </c>
      <c r="D48" s="46">
        <f>D47*0.196</f>
        <v>12.74</v>
      </c>
      <c r="E48" s="46">
        <f t="shared" si="1"/>
        <v>2.548</v>
      </c>
      <c r="F48" s="46">
        <f t="shared" si="4"/>
        <v>15.288</v>
      </c>
      <c r="G48" s="60">
        <f t="shared" si="2"/>
        <v>15.288</v>
      </c>
      <c r="H48" s="61">
        <f t="shared" si="3"/>
        <v>0</v>
      </c>
      <c r="I48" s="59"/>
    </row>
    <row r="49" spans="1:9" ht="18" customHeight="1">
      <c r="A49" s="62">
        <v>27</v>
      </c>
      <c r="B49" s="66" t="s">
        <v>81</v>
      </c>
      <c r="C49" s="11" t="s">
        <v>22</v>
      </c>
      <c r="D49" s="46">
        <v>65</v>
      </c>
      <c r="E49" s="46">
        <f t="shared" si="1"/>
        <v>13</v>
      </c>
      <c r="F49" s="46">
        <f t="shared" si="4"/>
        <v>78</v>
      </c>
      <c r="G49" s="60">
        <f t="shared" si="2"/>
        <v>78</v>
      </c>
      <c r="H49" s="61">
        <f t="shared" si="3"/>
        <v>0</v>
      </c>
      <c r="I49" s="59"/>
    </row>
    <row r="50" spans="1:9" ht="16.5" customHeight="1">
      <c r="A50" s="71"/>
      <c r="B50" s="67"/>
      <c r="C50" s="11" t="s">
        <v>16</v>
      </c>
      <c r="D50" s="46">
        <f>D49*0.192</f>
        <v>12.48</v>
      </c>
      <c r="E50" s="46">
        <f t="shared" si="1"/>
        <v>2.4960000000000004</v>
      </c>
      <c r="F50" s="46">
        <f t="shared" si="4"/>
        <v>14.976000000000001</v>
      </c>
      <c r="G50" s="60">
        <f t="shared" si="2"/>
        <v>14.976000000000001</v>
      </c>
      <c r="H50" s="61">
        <f t="shared" si="3"/>
        <v>0</v>
      </c>
      <c r="I50" s="59"/>
    </row>
    <row r="51" spans="1:9" ht="15.75" customHeight="1">
      <c r="A51" s="63"/>
      <c r="B51" s="72"/>
      <c r="C51" s="11" t="s">
        <v>8</v>
      </c>
      <c r="D51" s="46">
        <f>D49*0.205</f>
        <v>13.324999999999999</v>
      </c>
      <c r="E51" s="46">
        <f t="shared" si="1"/>
        <v>2.665</v>
      </c>
      <c r="F51" s="46">
        <f t="shared" si="4"/>
        <v>15.989999999999998</v>
      </c>
      <c r="G51" s="60">
        <f t="shared" si="2"/>
        <v>15.989999999999998</v>
      </c>
      <c r="H51" s="61">
        <f t="shared" si="3"/>
        <v>0</v>
      </c>
      <c r="I51" s="59"/>
    </row>
    <row r="52" spans="1:9" ht="16.5" customHeight="1">
      <c r="A52" s="62">
        <v>28</v>
      </c>
      <c r="B52" s="66" t="s">
        <v>73</v>
      </c>
      <c r="C52" s="11" t="s">
        <v>22</v>
      </c>
      <c r="D52" s="46">
        <v>65</v>
      </c>
      <c r="E52" s="46">
        <f t="shared" si="1"/>
        <v>13</v>
      </c>
      <c r="F52" s="46">
        <f t="shared" si="4"/>
        <v>78</v>
      </c>
      <c r="G52" s="60">
        <f t="shared" si="2"/>
        <v>78</v>
      </c>
      <c r="H52" s="61">
        <f t="shared" si="3"/>
        <v>0</v>
      </c>
      <c r="I52" s="59"/>
    </row>
    <row r="53" spans="1:9" ht="20.25" customHeight="1">
      <c r="A53" s="63"/>
      <c r="B53" s="72"/>
      <c r="C53" s="9" t="s">
        <v>8</v>
      </c>
      <c r="D53" s="19">
        <f>D52*0.196</f>
        <v>12.74</v>
      </c>
      <c r="E53" s="46">
        <f t="shared" si="1"/>
        <v>2.548</v>
      </c>
      <c r="F53" s="46">
        <f t="shared" si="4"/>
        <v>15.288</v>
      </c>
      <c r="G53" s="60">
        <f t="shared" si="2"/>
        <v>15.288</v>
      </c>
      <c r="H53" s="61">
        <f t="shared" si="3"/>
        <v>0</v>
      </c>
      <c r="I53" s="59"/>
    </row>
    <row r="54" spans="1:9" ht="20.25" customHeight="1">
      <c r="A54" s="9">
        <v>29</v>
      </c>
      <c r="B54" s="10" t="s">
        <v>46</v>
      </c>
      <c r="C54" s="10" t="s">
        <v>47</v>
      </c>
      <c r="D54" s="19">
        <v>3</v>
      </c>
      <c r="E54" s="46">
        <f t="shared" si="1"/>
        <v>0.6</v>
      </c>
      <c r="F54" s="46">
        <f t="shared" si="4"/>
        <v>3.6</v>
      </c>
      <c r="G54" s="60">
        <f t="shared" si="2"/>
        <v>3.6</v>
      </c>
      <c r="H54" s="61">
        <f t="shared" si="3"/>
        <v>0</v>
      </c>
      <c r="I54" s="59"/>
    </row>
    <row r="55" spans="1:9" ht="15.75">
      <c r="A55" s="24"/>
      <c r="B55" s="38"/>
      <c r="C55" s="38"/>
      <c r="D55" s="53"/>
      <c r="E55" s="53"/>
      <c r="F55" s="53"/>
    </row>
    <row r="56" spans="1:9" ht="34.5" customHeight="1">
      <c r="A56" s="64"/>
      <c r="B56" s="64"/>
      <c r="C56" s="64"/>
      <c r="D56" s="64"/>
      <c r="E56" s="64"/>
      <c r="F56" s="64"/>
    </row>
  </sheetData>
  <mergeCells count="26">
    <mergeCell ref="B8:F8"/>
    <mergeCell ref="B9:F9"/>
    <mergeCell ref="B41:B42"/>
    <mergeCell ref="B49:B51"/>
    <mergeCell ref="B52:B53"/>
    <mergeCell ref="B35:B37"/>
    <mergeCell ref="A35:A37"/>
    <mergeCell ref="B38:B40"/>
    <mergeCell ref="A38:A40"/>
    <mergeCell ref="B30:B31"/>
    <mergeCell ref="A52:A53"/>
    <mergeCell ref="A56:F56"/>
    <mergeCell ref="D10:F10"/>
    <mergeCell ref="B24:B25"/>
    <mergeCell ref="C34:F34"/>
    <mergeCell ref="C23:F23"/>
    <mergeCell ref="A30:A31"/>
    <mergeCell ref="A32:A33"/>
    <mergeCell ref="A49:A51"/>
    <mergeCell ref="A45:A46"/>
    <mergeCell ref="B45:B46"/>
    <mergeCell ref="B47:B48"/>
    <mergeCell ref="A47:A48"/>
    <mergeCell ref="A41:A42"/>
    <mergeCell ref="A43:A44"/>
    <mergeCell ref="B43:B44"/>
  </mergeCells>
  <pageMargins left="1.299212598425197" right="0.11811023622047245" top="0.15748031496062992" bottom="0" header="0.31496062992125984" footer="0.31496062992125984"/>
  <pageSetup paperSize="9" scale="75" orientation="portrait" r:id="rId1"/>
  <rowBreaks count="1" manualBreakCount="1">
    <brk id="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9"/>
  <sheetViews>
    <sheetView workbookViewId="0">
      <selection activeCell="D4" sqref="D4:H7"/>
    </sheetView>
  </sheetViews>
  <sheetFormatPr defaultRowHeight="15"/>
  <sheetData>
    <row r="4" spans="2:7" ht="19.5">
      <c r="B4" s="29"/>
      <c r="C4" s="25"/>
      <c r="D4" s="32" t="s">
        <v>50</v>
      </c>
      <c r="E4" s="25"/>
      <c r="F4" s="25"/>
      <c r="G4" s="29"/>
    </row>
    <row r="5" spans="2:7" ht="19.5">
      <c r="B5" s="29"/>
      <c r="C5" s="29"/>
      <c r="D5" s="32" t="s">
        <v>51</v>
      </c>
      <c r="E5" s="25"/>
      <c r="F5" s="25"/>
      <c r="G5" s="29"/>
    </row>
    <row r="6" spans="2:7" ht="19.5">
      <c r="B6" s="29"/>
      <c r="C6" s="29"/>
      <c r="D6" s="33" t="s">
        <v>52</v>
      </c>
      <c r="E6" s="25"/>
      <c r="F6" s="25"/>
      <c r="G6" s="29"/>
    </row>
    <row r="7" spans="2:7" ht="19.5">
      <c r="B7" s="29"/>
      <c r="C7" s="29"/>
      <c r="D7" s="34" t="s">
        <v>53</v>
      </c>
      <c r="E7" s="26" t="s">
        <v>49</v>
      </c>
      <c r="F7" s="27"/>
      <c r="G7" s="29"/>
    </row>
    <row r="8" spans="2:7" ht="19.5">
      <c r="B8" s="29"/>
      <c r="C8" s="29"/>
      <c r="D8" s="31"/>
      <c r="E8" s="31"/>
      <c r="F8" s="29"/>
      <c r="G8" s="29"/>
    </row>
    <row r="9" spans="2:7" ht="19.5">
      <c r="B9" s="77" t="s">
        <v>54</v>
      </c>
      <c r="C9" s="78"/>
      <c r="D9" s="78"/>
      <c r="E9" s="78"/>
      <c r="F9" s="78"/>
      <c r="G9" s="78"/>
    </row>
  </sheetData>
  <mergeCells count="1">
    <mergeCell ref="B9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66"/>
  <sheetViews>
    <sheetView view="pageBreakPreview" topLeftCell="A35" zoomScale="80" zoomScaleSheetLayoutView="80" workbookViewId="0">
      <selection activeCell="D70" sqref="D70"/>
    </sheetView>
  </sheetViews>
  <sheetFormatPr defaultRowHeight="15"/>
  <cols>
    <col min="1" max="1" width="5.85546875" style="12" customWidth="1"/>
    <col min="2" max="2" width="42.42578125" customWidth="1"/>
    <col min="4" max="4" width="13.85546875" style="22" customWidth="1"/>
    <col min="5" max="5" width="13" customWidth="1"/>
    <col min="6" max="6" width="18.28515625" customWidth="1"/>
    <col min="7" max="7" width="9.140625" customWidth="1"/>
    <col min="8" max="8" width="42.42578125" customWidth="1"/>
    <col min="9" max="9" width="8" customWidth="1"/>
  </cols>
  <sheetData>
    <row r="1" spans="1:13" ht="19.5">
      <c r="E1" s="35" t="s">
        <v>57</v>
      </c>
      <c r="F1" s="35"/>
      <c r="G1" s="35"/>
      <c r="H1" s="25"/>
      <c r="I1" s="29"/>
    </row>
    <row r="2" spans="1:13" ht="19.5">
      <c r="D2" s="36"/>
      <c r="E2" s="35" t="s">
        <v>56</v>
      </c>
      <c r="F2" s="25"/>
      <c r="G2" s="25"/>
      <c r="H2" s="25"/>
      <c r="I2" s="29"/>
    </row>
    <row r="3" spans="1:13" ht="19.5">
      <c r="D3" s="36"/>
      <c r="E3" s="37" t="s">
        <v>55</v>
      </c>
      <c r="F3" s="25"/>
      <c r="G3" s="25"/>
      <c r="H3" s="25"/>
      <c r="I3" s="29"/>
    </row>
    <row r="4" spans="1:13" ht="19.5">
      <c r="E4" s="30" t="s">
        <v>58</v>
      </c>
      <c r="F4" s="30"/>
      <c r="G4" s="34"/>
      <c r="H4" s="27"/>
      <c r="I4" s="29"/>
    </row>
    <row r="5" spans="1:13">
      <c r="E5" s="28"/>
      <c r="F5" s="28"/>
      <c r="G5" s="28"/>
    </row>
    <row r="6" spans="1:13" ht="18.75">
      <c r="B6" s="1"/>
      <c r="C6" s="2"/>
      <c r="D6" s="20"/>
      <c r="E6" s="2" t="s">
        <v>59</v>
      </c>
      <c r="F6" s="2"/>
      <c r="G6" s="2"/>
      <c r="H6" s="2"/>
      <c r="I6" s="2"/>
      <c r="J6" s="2"/>
      <c r="K6" s="2"/>
      <c r="L6" s="2"/>
      <c r="M6" s="3"/>
    </row>
    <row r="7" spans="1:13" ht="18.75">
      <c r="B7" s="1"/>
      <c r="C7" s="2"/>
      <c r="D7" s="20"/>
      <c r="E7" s="2"/>
      <c r="F7" s="2"/>
      <c r="G7" s="2"/>
      <c r="H7" s="2"/>
      <c r="I7" s="2"/>
      <c r="J7" s="2"/>
      <c r="K7" s="2"/>
      <c r="L7" s="2"/>
      <c r="M7" s="3"/>
    </row>
    <row r="8" spans="1:13" ht="18.75">
      <c r="B8" s="76" t="s">
        <v>0</v>
      </c>
      <c r="C8" s="76"/>
      <c r="D8" s="76"/>
      <c r="E8" s="76"/>
      <c r="F8" s="76"/>
      <c r="G8" s="48"/>
      <c r="H8" s="6"/>
      <c r="I8" s="6"/>
      <c r="J8" s="6"/>
      <c r="K8" s="2"/>
      <c r="L8" s="2"/>
      <c r="M8" s="3"/>
    </row>
    <row r="9" spans="1:13" ht="18.75">
      <c r="B9" s="76" t="s">
        <v>1</v>
      </c>
      <c r="C9" s="76"/>
      <c r="D9" s="76"/>
      <c r="E9" s="76"/>
      <c r="F9" s="76"/>
      <c r="G9" s="48"/>
      <c r="H9" s="6"/>
      <c r="I9" s="6"/>
      <c r="J9" s="6"/>
      <c r="K9" s="6"/>
      <c r="L9" s="6"/>
      <c r="M9" s="6"/>
    </row>
    <row r="10" spans="1:13" ht="18.75">
      <c r="B10" s="1"/>
      <c r="C10" s="2"/>
      <c r="D10" s="20"/>
      <c r="E10" s="2"/>
      <c r="F10" s="2"/>
      <c r="G10" s="2"/>
      <c r="H10" s="2"/>
      <c r="I10" s="2"/>
      <c r="J10" s="2"/>
      <c r="K10" s="2"/>
      <c r="L10" s="2"/>
      <c r="M10" s="3"/>
    </row>
    <row r="11" spans="1:13" ht="32.25">
      <c r="A11" s="8" t="s">
        <v>7</v>
      </c>
      <c r="B11" s="7" t="s">
        <v>2</v>
      </c>
      <c r="C11" s="9" t="s">
        <v>3</v>
      </c>
      <c r="D11" s="21" t="s">
        <v>4</v>
      </c>
      <c r="E11" s="7" t="s">
        <v>5</v>
      </c>
      <c r="F11" s="5" t="s">
        <v>6</v>
      </c>
      <c r="G11" s="40"/>
      <c r="H11" s="13" t="s">
        <v>10</v>
      </c>
      <c r="I11" s="48"/>
      <c r="J11" s="2"/>
      <c r="K11" s="2"/>
      <c r="L11" s="2"/>
      <c r="M11" s="3"/>
    </row>
    <row r="12" spans="1:13" ht="18.75">
      <c r="A12" s="8"/>
      <c r="B12" s="15" t="s">
        <v>25</v>
      </c>
      <c r="C12" s="9"/>
      <c r="D12" s="21"/>
      <c r="E12" s="7"/>
      <c r="F12" s="5"/>
      <c r="G12" s="40"/>
      <c r="H12" s="16"/>
      <c r="I12" s="17"/>
      <c r="J12" s="18"/>
      <c r="K12" s="2"/>
      <c r="L12" s="2"/>
      <c r="M12" s="3"/>
    </row>
    <row r="13" spans="1:13" ht="18.75">
      <c r="A13" s="9">
        <v>1</v>
      </c>
      <c r="B13" s="10" t="s">
        <v>64</v>
      </c>
      <c r="C13" s="11" t="s">
        <v>8</v>
      </c>
      <c r="D13" s="19">
        <v>19.78</v>
      </c>
      <c r="E13" s="46">
        <f>D13*20/100</f>
        <v>3.9560000000000004</v>
      </c>
      <c r="F13" s="46">
        <f>E13+D13</f>
        <v>23.736000000000001</v>
      </c>
      <c r="G13" s="41"/>
      <c r="H13" s="18" t="s">
        <v>9</v>
      </c>
      <c r="I13" s="10">
        <f>(38.8+16.78+11.7+14.6+18.07+15.81)/6</f>
        <v>19.293333333333333</v>
      </c>
      <c r="J13" s="18"/>
      <c r="K13" s="2"/>
      <c r="L13" s="2"/>
      <c r="M13" s="3"/>
    </row>
    <row r="14" spans="1:13" ht="18.75">
      <c r="A14" s="9">
        <v>2</v>
      </c>
      <c r="B14" s="10" t="s">
        <v>65</v>
      </c>
      <c r="C14" s="11" t="s">
        <v>8</v>
      </c>
      <c r="D14" s="19">
        <v>22.69</v>
      </c>
      <c r="E14" s="46">
        <f t="shared" ref="E14:E64" si="0">D14*20/100</f>
        <v>4.5380000000000003</v>
      </c>
      <c r="F14" s="46">
        <f t="shared" ref="F14:F64" si="1">E14+D14</f>
        <v>27.228000000000002</v>
      </c>
      <c r="G14" s="41"/>
      <c r="H14" s="18"/>
      <c r="I14" s="18"/>
      <c r="J14" s="18"/>
      <c r="K14" s="2"/>
      <c r="L14" s="2"/>
      <c r="M14" s="3"/>
    </row>
    <row r="15" spans="1:13" ht="15.75">
      <c r="A15" s="9">
        <v>3</v>
      </c>
      <c r="B15" s="10" t="s">
        <v>66</v>
      </c>
      <c r="C15" s="11" t="s">
        <v>8</v>
      </c>
      <c r="D15" s="19">
        <v>20.29</v>
      </c>
      <c r="E15" s="46">
        <f t="shared" si="0"/>
        <v>4.0579999999999998</v>
      </c>
      <c r="F15" s="46">
        <f t="shared" si="1"/>
        <v>24.347999999999999</v>
      </c>
      <c r="G15" s="41"/>
      <c r="H15" s="18"/>
      <c r="I15" s="18"/>
      <c r="J15" s="18"/>
      <c r="K15" s="1"/>
      <c r="L15" s="1"/>
    </row>
    <row r="16" spans="1:13" ht="15.75">
      <c r="A16" s="9">
        <v>4</v>
      </c>
      <c r="B16" s="10" t="s">
        <v>48</v>
      </c>
      <c r="C16" s="11" t="s">
        <v>8</v>
      </c>
      <c r="D16" s="19">
        <v>45</v>
      </c>
      <c r="E16" s="46">
        <f t="shared" si="0"/>
        <v>9</v>
      </c>
      <c r="F16" s="46">
        <f t="shared" si="1"/>
        <v>54</v>
      </c>
      <c r="G16" s="41"/>
      <c r="H16" s="18" t="s">
        <v>12</v>
      </c>
      <c r="I16" s="18">
        <f>(22.16+46.63+26.77+27.6+33.8+45.16)/6</f>
        <v>33.68666666666666</v>
      </c>
      <c r="J16" s="18"/>
      <c r="K16" s="1"/>
      <c r="L16" s="1"/>
    </row>
    <row r="17" spans="1:12" ht="15.75">
      <c r="A17" s="9">
        <v>5</v>
      </c>
      <c r="B17" s="10" t="s">
        <v>61</v>
      </c>
      <c r="C17" s="11" t="s">
        <v>8</v>
      </c>
      <c r="D17" s="19">
        <v>48</v>
      </c>
      <c r="E17" s="46">
        <f t="shared" si="0"/>
        <v>9.6</v>
      </c>
      <c r="F17" s="46">
        <f t="shared" si="1"/>
        <v>57.6</v>
      </c>
      <c r="G17" s="41"/>
      <c r="H17" s="18"/>
      <c r="I17" s="18"/>
      <c r="J17" s="18"/>
      <c r="K17" s="1"/>
      <c r="L17" s="1"/>
    </row>
    <row r="18" spans="1:12" ht="15.75">
      <c r="A18" s="9">
        <v>6</v>
      </c>
      <c r="B18" s="10" t="s">
        <v>62</v>
      </c>
      <c r="C18" s="11" t="s">
        <v>63</v>
      </c>
      <c r="D18" s="19">
        <v>43.4</v>
      </c>
      <c r="E18" s="46">
        <f t="shared" si="0"/>
        <v>8.68</v>
      </c>
      <c r="F18" s="46">
        <f t="shared" si="1"/>
        <v>52.08</v>
      </c>
      <c r="G18" s="41"/>
      <c r="H18" s="18"/>
      <c r="I18" s="18"/>
      <c r="J18" s="18"/>
      <c r="K18" s="1"/>
      <c r="L18" s="1"/>
    </row>
    <row r="19" spans="1:12" ht="15.75">
      <c r="A19" s="9">
        <v>7</v>
      </c>
      <c r="B19" s="10" t="s">
        <v>11</v>
      </c>
      <c r="C19" s="11" t="s">
        <v>8</v>
      </c>
      <c r="D19" s="19">
        <v>23.11</v>
      </c>
      <c r="E19" s="46">
        <f t="shared" si="0"/>
        <v>4.6219999999999999</v>
      </c>
      <c r="F19" s="46">
        <f t="shared" si="1"/>
        <v>27.731999999999999</v>
      </c>
      <c r="G19" s="41"/>
      <c r="H19" s="18" t="s">
        <v>13</v>
      </c>
      <c r="I19" s="18"/>
      <c r="J19" s="18"/>
      <c r="K19" s="1"/>
      <c r="L19" s="1"/>
    </row>
    <row r="20" spans="1:12" ht="15.75">
      <c r="A20" s="9">
        <v>8</v>
      </c>
      <c r="B20" s="10" t="s">
        <v>32</v>
      </c>
      <c r="C20" s="11" t="s">
        <v>8</v>
      </c>
      <c r="D20" s="19">
        <v>23.11</v>
      </c>
      <c r="E20" s="46">
        <f t="shared" si="0"/>
        <v>4.6219999999999999</v>
      </c>
      <c r="F20" s="46">
        <f t="shared" si="1"/>
        <v>27.731999999999999</v>
      </c>
      <c r="G20" s="41"/>
      <c r="H20" s="18"/>
      <c r="I20" s="18"/>
      <c r="J20" s="18"/>
      <c r="K20" s="1"/>
      <c r="L20" s="1"/>
    </row>
    <row r="21" spans="1:12" ht="15.75">
      <c r="A21" s="9">
        <v>9</v>
      </c>
      <c r="B21" s="10" t="s">
        <v>14</v>
      </c>
      <c r="C21" s="11" t="s">
        <v>8</v>
      </c>
      <c r="D21" s="19">
        <v>10.84</v>
      </c>
      <c r="E21" s="46">
        <f t="shared" si="0"/>
        <v>2.1680000000000001</v>
      </c>
      <c r="F21" s="46">
        <f t="shared" si="1"/>
        <v>13.007999999999999</v>
      </c>
      <c r="G21" s="41"/>
      <c r="H21" s="18" t="s">
        <v>17</v>
      </c>
      <c r="I21" s="18">
        <f>(8+5.8+6.68+9.98)/4</f>
        <v>7.6150000000000002</v>
      </c>
      <c r="J21" s="18"/>
    </row>
    <row r="22" spans="1:12" ht="15.75">
      <c r="A22" s="9">
        <v>10</v>
      </c>
      <c r="B22" s="10" t="s">
        <v>15</v>
      </c>
      <c r="C22" s="11" t="s">
        <v>16</v>
      </c>
      <c r="D22" s="19">
        <v>12.77</v>
      </c>
      <c r="E22" s="46">
        <f t="shared" si="0"/>
        <v>2.5539999999999998</v>
      </c>
      <c r="F22" s="46">
        <f t="shared" si="1"/>
        <v>15.324</v>
      </c>
      <c r="G22" s="41"/>
      <c r="H22" s="18"/>
      <c r="I22" s="18"/>
      <c r="J22" s="18"/>
    </row>
    <row r="23" spans="1:12" ht="15.75">
      <c r="A23" s="9">
        <v>11</v>
      </c>
      <c r="B23" s="14" t="s">
        <v>18</v>
      </c>
      <c r="C23" s="11"/>
      <c r="D23" s="19"/>
      <c r="E23" s="46"/>
      <c r="F23" s="47"/>
      <c r="G23" s="42"/>
      <c r="H23" s="18"/>
      <c r="I23" s="18"/>
      <c r="J23" s="18"/>
    </row>
    <row r="24" spans="1:12" ht="15.75">
      <c r="A24" s="9">
        <v>12</v>
      </c>
      <c r="B24" s="10" t="s">
        <v>19</v>
      </c>
      <c r="C24" s="11" t="s">
        <v>20</v>
      </c>
      <c r="D24" s="19">
        <v>3.98</v>
      </c>
      <c r="E24" s="46">
        <f t="shared" si="0"/>
        <v>0.79599999999999993</v>
      </c>
      <c r="F24" s="46">
        <f t="shared" si="1"/>
        <v>4.7759999999999998</v>
      </c>
      <c r="G24" s="41"/>
      <c r="H24" s="18"/>
      <c r="I24" s="18"/>
      <c r="J24" s="18"/>
    </row>
    <row r="25" spans="1:12" ht="15.75">
      <c r="A25" s="9">
        <v>13</v>
      </c>
      <c r="B25" s="10"/>
      <c r="C25" s="11" t="s">
        <v>21</v>
      </c>
      <c r="D25" s="19">
        <v>1.59</v>
      </c>
      <c r="E25" s="46">
        <f t="shared" si="0"/>
        <v>0.318</v>
      </c>
      <c r="F25" s="46">
        <f t="shared" si="1"/>
        <v>1.9080000000000001</v>
      </c>
      <c r="G25" s="41"/>
      <c r="H25" s="18"/>
      <c r="I25" s="18"/>
      <c r="J25" s="18"/>
    </row>
    <row r="26" spans="1:12" ht="15.75">
      <c r="A26" s="9">
        <v>14</v>
      </c>
      <c r="B26" s="10"/>
      <c r="C26" s="11" t="s">
        <v>22</v>
      </c>
      <c r="D26" s="19">
        <v>65</v>
      </c>
      <c r="E26" s="46">
        <f t="shared" si="0"/>
        <v>13</v>
      </c>
      <c r="F26" s="46">
        <f t="shared" si="1"/>
        <v>78</v>
      </c>
      <c r="G26" s="41"/>
      <c r="H26" s="18"/>
      <c r="I26" s="18"/>
      <c r="J26" s="18"/>
    </row>
    <row r="27" spans="1:12" ht="15.75">
      <c r="A27" s="9">
        <v>15</v>
      </c>
      <c r="B27" s="10" t="s">
        <v>23</v>
      </c>
      <c r="C27" s="11" t="s">
        <v>20</v>
      </c>
      <c r="D27" s="19">
        <v>3.33</v>
      </c>
      <c r="E27" s="46">
        <f t="shared" si="0"/>
        <v>0.66599999999999993</v>
      </c>
      <c r="F27" s="46">
        <f t="shared" si="1"/>
        <v>3.996</v>
      </c>
      <c r="G27" s="41"/>
      <c r="H27" s="18"/>
      <c r="I27" s="18"/>
      <c r="J27" s="18"/>
    </row>
    <row r="28" spans="1:12" ht="15.75">
      <c r="A28" s="9">
        <v>16</v>
      </c>
      <c r="B28" s="10"/>
      <c r="C28" s="11" t="s">
        <v>21</v>
      </c>
      <c r="D28" s="19">
        <v>1.43</v>
      </c>
      <c r="E28" s="46">
        <f t="shared" si="0"/>
        <v>0.28599999999999998</v>
      </c>
      <c r="F28" s="46">
        <f t="shared" si="1"/>
        <v>1.716</v>
      </c>
      <c r="G28" s="41"/>
      <c r="H28" s="18"/>
      <c r="I28" s="18"/>
      <c r="J28" s="18"/>
    </row>
    <row r="29" spans="1:12" ht="15.75">
      <c r="A29" s="9">
        <v>17</v>
      </c>
      <c r="B29" s="10"/>
      <c r="C29" s="11" t="s">
        <v>22</v>
      </c>
      <c r="D29" s="19">
        <v>58.33</v>
      </c>
      <c r="E29" s="46">
        <f t="shared" si="0"/>
        <v>11.665999999999999</v>
      </c>
      <c r="F29" s="46">
        <f t="shared" si="1"/>
        <v>69.995999999999995</v>
      </c>
      <c r="G29" s="41"/>
      <c r="H29" s="18"/>
      <c r="I29" s="18"/>
      <c r="J29" s="18"/>
    </row>
    <row r="30" spans="1:12" ht="15.75">
      <c r="A30" s="9">
        <v>18</v>
      </c>
      <c r="B30" s="10" t="s">
        <v>24</v>
      </c>
      <c r="C30" s="11" t="s">
        <v>20</v>
      </c>
      <c r="D30" s="19">
        <v>3.23</v>
      </c>
      <c r="E30" s="46">
        <f t="shared" si="0"/>
        <v>0.64599999999999991</v>
      </c>
      <c r="F30" s="46">
        <f t="shared" si="1"/>
        <v>3.8759999999999999</v>
      </c>
      <c r="G30" s="41"/>
      <c r="H30" s="18"/>
      <c r="I30" s="18"/>
      <c r="J30" s="18"/>
    </row>
    <row r="31" spans="1:12" ht="15.75">
      <c r="A31" s="9">
        <v>19</v>
      </c>
      <c r="B31" s="10"/>
      <c r="C31" s="11" t="s">
        <v>21</v>
      </c>
      <c r="D31" s="19">
        <v>1.53</v>
      </c>
      <c r="E31" s="46">
        <f t="shared" si="0"/>
        <v>0.30599999999999999</v>
      </c>
      <c r="F31" s="46">
        <f t="shared" si="1"/>
        <v>1.8360000000000001</v>
      </c>
      <c r="G31" s="41"/>
      <c r="H31" s="18"/>
      <c r="I31" s="18"/>
      <c r="J31" s="18"/>
    </row>
    <row r="32" spans="1:12" ht="15.75">
      <c r="A32" s="9">
        <v>20</v>
      </c>
      <c r="B32" s="10"/>
      <c r="C32" s="11" t="s">
        <v>22</v>
      </c>
      <c r="D32" s="19">
        <v>61.45</v>
      </c>
      <c r="E32" s="46">
        <f t="shared" si="0"/>
        <v>12.29</v>
      </c>
      <c r="F32" s="46">
        <f t="shared" si="1"/>
        <v>73.740000000000009</v>
      </c>
      <c r="G32" s="41"/>
      <c r="H32" s="18"/>
      <c r="I32" s="18"/>
      <c r="J32" s="18"/>
    </row>
    <row r="33" spans="1:10" ht="15.75">
      <c r="A33" s="9">
        <v>21</v>
      </c>
      <c r="B33" s="10" t="s">
        <v>45</v>
      </c>
      <c r="C33" s="11" t="s">
        <v>21</v>
      </c>
      <c r="D33" s="19">
        <v>1.38</v>
      </c>
      <c r="E33" s="46">
        <f t="shared" si="0"/>
        <v>0.27599999999999997</v>
      </c>
      <c r="F33" s="46">
        <f t="shared" si="1"/>
        <v>1.6559999999999999</v>
      </c>
      <c r="G33" s="41"/>
      <c r="H33" s="18"/>
      <c r="I33" s="18"/>
      <c r="J33" s="18"/>
    </row>
    <row r="34" spans="1:10" ht="15.75">
      <c r="A34" s="9">
        <v>22</v>
      </c>
      <c r="B34" s="66" t="s">
        <v>44</v>
      </c>
      <c r="C34" s="11" t="s">
        <v>20</v>
      </c>
      <c r="D34" s="19">
        <v>4.5999999999999996</v>
      </c>
      <c r="E34" s="46">
        <f t="shared" si="0"/>
        <v>0.92</v>
      </c>
      <c r="F34" s="46">
        <f t="shared" si="1"/>
        <v>5.52</v>
      </c>
      <c r="G34" s="41"/>
      <c r="H34" s="18"/>
      <c r="I34" s="18"/>
      <c r="J34" s="18"/>
    </row>
    <row r="35" spans="1:10" ht="15.75">
      <c r="A35" s="9">
        <v>23</v>
      </c>
      <c r="B35" s="72"/>
      <c r="C35" s="11" t="s">
        <v>22</v>
      </c>
      <c r="D35" s="19">
        <v>16.5</v>
      </c>
      <c r="E35" s="46">
        <f t="shared" si="0"/>
        <v>3.3</v>
      </c>
      <c r="F35" s="46">
        <f t="shared" si="1"/>
        <v>19.8</v>
      </c>
      <c r="G35" s="41"/>
      <c r="H35" s="18"/>
      <c r="I35" s="18"/>
      <c r="J35" s="18"/>
    </row>
    <row r="36" spans="1:10" ht="15.75">
      <c r="A36" s="9">
        <v>24</v>
      </c>
      <c r="B36" s="10" t="s">
        <v>26</v>
      </c>
      <c r="C36" s="11" t="s">
        <v>20</v>
      </c>
      <c r="D36" s="19">
        <v>4.3099999999999996</v>
      </c>
      <c r="E36" s="46">
        <f t="shared" si="0"/>
        <v>0.86199999999999988</v>
      </c>
      <c r="F36" s="46">
        <f t="shared" si="1"/>
        <v>5.1719999999999997</v>
      </c>
      <c r="G36" s="41"/>
      <c r="H36" s="18"/>
      <c r="I36" s="18"/>
      <c r="J36" s="18"/>
    </row>
    <row r="37" spans="1:10" ht="15.75">
      <c r="A37" s="9">
        <v>25</v>
      </c>
      <c r="B37" s="10"/>
      <c r="C37" s="11" t="s">
        <v>21</v>
      </c>
      <c r="D37" s="19">
        <v>2.5099999999999998</v>
      </c>
      <c r="E37" s="46">
        <f t="shared" si="0"/>
        <v>0.502</v>
      </c>
      <c r="F37" s="46">
        <f t="shared" si="1"/>
        <v>3.0119999999999996</v>
      </c>
      <c r="G37" s="41"/>
      <c r="H37" s="18"/>
      <c r="I37" s="18"/>
      <c r="J37" s="18"/>
    </row>
    <row r="38" spans="1:10" ht="15.75">
      <c r="A38" s="9">
        <v>26</v>
      </c>
      <c r="B38" s="10"/>
      <c r="C38" s="11" t="s">
        <v>22</v>
      </c>
      <c r="D38" s="19">
        <v>63.35</v>
      </c>
      <c r="E38" s="46">
        <f t="shared" si="0"/>
        <v>12.67</v>
      </c>
      <c r="F38" s="46">
        <f t="shared" si="1"/>
        <v>76.02</v>
      </c>
      <c r="G38" s="41"/>
      <c r="H38" s="18"/>
      <c r="I38" s="18"/>
      <c r="J38" s="18"/>
    </row>
    <row r="39" spans="1:10" ht="15.75">
      <c r="A39" s="9">
        <v>27</v>
      </c>
      <c r="B39" s="10" t="s">
        <v>38</v>
      </c>
      <c r="C39" s="11" t="s">
        <v>20</v>
      </c>
      <c r="D39" s="19">
        <v>5.6</v>
      </c>
      <c r="E39" s="46">
        <f t="shared" si="0"/>
        <v>1.1200000000000001</v>
      </c>
      <c r="F39" s="46">
        <f t="shared" si="1"/>
        <v>6.72</v>
      </c>
      <c r="G39" s="41"/>
      <c r="H39" s="18"/>
      <c r="I39" s="18"/>
      <c r="J39" s="18"/>
    </row>
    <row r="40" spans="1:10" ht="15.75">
      <c r="A40" s="9">
        <v>28</v>
      </c>
      <c r="B40" s="10" t="s">
        <v>30</v>
      </c>
      <c r="C40" s="11" t="s">
        <v>22</v>
      </c>
      <c r="D40" s="19">
        <v>71.02</v>
      </c>
      <c r="E40" s="46">
        <f t="shared" si="0"/>
        <v>14.203999999999999</v>
      </c>
      <c r="F40" s="46">
        <f t="shared" si="1"/>
        <v>85.22399999999999</v>
      </c>
      <c r="G40" s="41"/>
      <c r="H40" s="18"/>
      <c r="I40" s="18"/>
      <c r="J40" s="18"/>
    </row>
    <row r="41" spans="1:10" ht="15.75">
      <c r="A41" s="9">
        <v>29</v>
      </c>
      <c r="B41" s="10" t="s">
        <v>31</v>
      </c>
      <c r="C41" s="11" t="s">
        <v>22</v>
      </c>
      <c r="D41" s="19">
        <v>63.35</v>
      </c>
      <c r="E41" s="46">
        <f t="shared" si="0"/>
        <v>12.67</v>
      </c>
      <c r="F41" s="46">
        <f t="shared" si="1"/>
        <v>76.02</v>
      </c>
      <c r="G41" s="41"/>
      <c r="H41" s="18"/>
      <c r="I41" s="18"/>
      <c r="J41" s="18"/>
    </row>
    <row r="42" spans="1:10" ht="15.75">
      <c r="A42" s="9">
        <v>30</v>
      </c>
      <c r="B42" s="10" t="s">
        <v>37</v>
      </c>
      <c r="C42" s="11" t="s">
        <v>22</v>
      </c>
      <c r="D42" s="19">
        <v>78.72</v>
      </c>
      <c r="E42" s="46">
        <f t="shared" si="0"/>
        <v>15.744000000000002</v>
      </c>
      <c r="F42" s="46">
        <f t="shared" si="1"/>
        <v>94.463999999999999</v>
      </c>
      <c r="G42" s="41"/>
      <c r="H42" s="18"/>
      <c r="I42" s="18"/>
      <c r="J42" s="18"/>
    </row>
    <row r="43" spans="1:10" ht="15.75">
      <c r="A43" s="9">
        <v>31</v>
      </c>
      <c r="B43" s="14" t="s">
        <v>27</v>
      </c>
      <c r="C43" s="10"/>
      <c r="D43" s="19"/>
      <c r="E43" s="46"/>
      <c r="F43" s="47"/>
      <c r="G43" s="42"/>
      <c r="H43" s="18"/>
      <c r="I43" s="18"/>
      <c r="J43" s="18"/>
    </row>
    <row r="44" spans="1:10" ht="15.75">
      <c r="A44" s="9">
        <v>32</v>
      </c>
      <c r="B44" s="10" t="s">
        <v>28</v>
      </c>
      <c r="C44" s="11" t="s">
        <v>16</v>
      </c>
      <c r="D44" s="19">
        <v>7.37</v>
      </c>
      <c r="E44" s="46">
        <f t="shared" si="0"/>
        <v>1.474</v>
      </c>
      <c r="F44" s="46">
        <f t="shared" si="1"/>
        <v>8.8439999999999994</v>
      </c>
      <c r="G44" s="41"/>
      <c r="H44" s="18"/>
      <c r="I44" s="18"/>
      <c r="J44" s="18"/>
    </row>
    <row r="45" spans="1:10" ht="15.75">
      <c r="A45" s="9">
        <v>33</v>
      </c>
      <c r="B45" s="10"/>
      <c r="C45" s="11" t="s">
        <v>8</v>
      </c>
      <c r="D45" s="19">
        <v>7.37</v>
      </c>
      <c r="E45" s="46">
        <f t="shared" si="0"/>
        <v>1.474</v>
      </c>
      <c r="F45" s="46">
        <f t="shared" si="1"/>
        <v>8.8439999999999994</v>
      </c>
      <c r="G45" s="41"/>
      <c r="H45" s="18"/>
      <c r="I45" s="18"/>
      <c r="J45" s="18"/>
    </row>
    <row r="46" spans="1:10" ht="15.75">
      <c r="A46" s="9">
        <v>34</v>
      </c>
      <c r="B46" s="10"/>
      <c r="C46" s="11" t="s">
        <v>29</v>
      </c>
      <c r="D46" s="19">
        <v>65.489999999999995</v>
      </c>
      <c r="E46" s="46">
        <f t="shared" si="0"/>
        <v>13.097999999999999</v>
      </c>
      <c r="F46" s="46">
        <f t="shared" si="1"/>
        <v>78.587999999999994</v>
      </c>
      <c r="G46" s="41"/>
      <c r="H46" s="18"/>
      <c r="I46" s="18"/>
      <c r="J46" s="18"/>
    </row>
    <row r="47" spans="1:10" ht="15.75">
      <c r="A47" s="9">
        <v>35</v>
      </c>
      <c r="B47" s="10"/>
      <c r="C47" s="11" t="s">
        <v>20</v>
      </c>
      <c r="D47" s="19">
        <v>5.95</v>
      </c>
      <c r="E47" s="46">
        <f t="shared" si="0"/>
        <v>1.19</v>
      </c>
      <c r="F47" s="46">
        <f t="shared" si="1"/>
        <v>7.1400000000000006</v>
      </c>
      <c r="G47" s="41"/>
      <c r="H47" s="18"/>
      <c r="I47" s="18"/>
      <c r="J47" s="18"/>
    </row>
    <row r="48" spans="1:10" ht="15.75">
      <c r="A48" s="9">
        <v>36</v>
      </c>
      <c r="B48" s="10" t="s">
        <v>43</v>
      </c>
      <c r="C48" s="11" t="s">
        <v>16</v>
      </c>
      <c r="D48" s="19">
        <v>8.52</v>
      </c>
      <c r="E48" s="46">
        <f t="shared" si="0"/>
        <v>1.7039999999999997</v>
      </c>
      <c r="F48" s="46">
        <f t="shared" si="1"/>
        <v>10.224</v>
      </c>
      <c r="G48" s="41"/>
      <c r="H48" s="18"/>
      <c r="I48" s="18"/>
      <c r="J48" s="18"/>
    </row>
    <row r="49" spans="1:10" ht="15.75">
      <c r="A49" s="9">
        <v>37</v>
      </c>
      <c r="B49" s="10"/>
      <c r="C49" s="11" t="s">
        <v>8</v>
      </c>
      <c r="D49" s="19">
        <v>11</v>
      </c>
      <c r="E49" s="46">
        <f t="shared" si="0"/>
        <v>2.2000000000000002</v>
      </c>
      <c r="F49" s="46">
        <f t="shared" si="1"/>
        <v>13.2</v>
      </c>
      <c r="G49" s="41"/>
      <c r="H49" s="18"/>
      <c r="I49" s="18"/>
      <c r="J49" s="18"/>
    </row>
    <row r="50" spans="1:10" ht="15.75">
      <c r="A50" s="9">
        <v>38</v>
      </c>
      <c r="B50" s="10"/>
      <c r="C50" s="11" t="s">
        <v>29</v>
      </c>
      <c r="D50" s="19">
        <v>96.56</v>
      </c>
      <c r="E50" s="46">
        <f t="shared" si="0"/>
        <v>19.312000000000001</v>
      </c>
      <c r="F50" s="46">
        <f t="shared" si="1"/>
        <v>115.872</v>
      </c>
      <c r="G50" s="41"/>
      <c r="H50" s="18"/>
      <c r="I50" s="18"/>
      <c r="J50" s="18"/>
    </row>
    <row r="51" spans="1:10" ht="31.5">
      <c r="A51" s="9">
        <v>39</v>
      </c>
      <c r="B51" s="4" t="s">
        <v>33</v>
      </c>
      <c r="C51" s="9" t="s">
        <v>8</v>
      </c>
      <c r="D51" s="19">
        <v>11.25</v>
      </c>
      <c r="E51" s="19">
        <f t="shared" si="0"/>
        <v>2.25</v>
      </c>
      <c r="F51" s="19">
        <f t="shared" si="1"/>
        <v>13.5</v>
      </c>
      <c r="G51" s="43"/>
      <c r="H51" s="18"/>
      <c r="I51" s="18"/>
      <c r="J51" s="18"/>
    </row>
    <row r="52" spans="1:10" ht="15.75">
      <c r="A52" s="9">
        <v>40</v>
      </c>
      <c r="B52" s="10" t="s">
        <v>34</v>
      </c>
      <c r="C52" s="11" t="s">
        <v>16</v>
      </c>
      <c r="D52" s="19">
        <v>8.52</v>
      </c>
      <c r="E52" s="46">
        <f t="shared" si="0"/>
        <v>1.7039999999999997</v>
      </c>
      <c r="F52" s="46">
        <f t="shared" si="1"/>
        <v>10.224</v>
      </c>
      <c r="G52" s="41"/>
      <c r="H52" s="18"/>
      <c r="I52" s="18"/>
      <c r="J52" s="18"/>
    </row>
    <row r="53" spans="1:10" ht="15.75">
      <c r="A53" s="9">
        <v>41</v>
      </c>
      <c r="B53" s="10" t="s">
        <v>42</v>
      </c>
      <c r="C53" s="11" t="s">
        <v>16</v>
      </c>
      <c r="D53" s="19">
        <v>8.1999999999999993</v>
      </c>
      <c r="E53" s="46">
        <f t="shared" si="0"/>
        <v>1.64</v>
      </c>
      <c r="F53" s="46">
        <f t="shared" si="1"/>
        <v>9.84</v>
      </c>
      <c r="G53" s="41"/>
      <c r="H53" s="18"/>
      <c r="I53" s="18"/>
      <c r="J53" s="18"/>
    </row>
    <row r="54" spans="1:10" ht="15.75">
      <c r="A54" s="9">
        <v>42</v>
      </c>
      <c r="B54" s="10"/>
      <c r="C54" s="11" t="s">
        <v>8</v>
      </c>
      <c r="D54" s="19">
        <v>10</v>
      </c>
      <c r="E54" s="46">
        <f t="shared" si="0"/>
        <v>2</v>
      </c>
      <c r="F54" s="46">
        <f t="shared" si="1"/>
        <v>12</v>
      </c>
      <c r="G54" s="41"/>
      <c r="H54" s="18"/>
      <c r="I54" s="18"/>
      <c r="J54" s="18"/>
    </row>
    <row r="55" spans="1:10" ht="15.75">
      <c r="A55" s="9">
        <v>43</v>
      </c>
      <c r="B55" s="10" t="s">
        <v>35</v>
      </c>
      <c r="C55" s="11" t="s">
        <v>16</v>
      </c>
      <c r="D55" s="19">
        <v>8.9600000000000009</v>
      </c>
      <c r="E55" s="46">
        <f t="shared" si="0"/>
        <v>1.7920000000000003</v>
      </c>
      <c r="F55" s="46">
        <f t="shared" si="1"/>
        <v>10.752000000000001</v>
      </c>
      <c r="G55" s="41"/>
      <c r="H55" s="18"/>
      <c r="I55" s="18"/>
      <c r="J55" s="18"/>
    </row>
    <row r="56" spans="1:10" ht="15.75">
      <c r="A56" s="9">
        <v>44</v>
      </c>
      <c r="B56" s="10" t="s">
        <v>36</v>
      </c>
      <c r="C56" s="11" t="s">
        <v>8</v>
      </c>
      <c r="D56" s="19">
        <v>10.56</v>
      </c>
      <c r="E56" s="46">
        <f t="shared" si="0"/>
        <v>2.1120000000000001</v>
      </c>
      <c r="F56" s="46">
        <f t="shared" si="1"/>
        <v>12.672000000000001</v>
      </c>
      <c r="G56" s="41"/>
      <c r="H56" s="18"/>
      <c r="I56" s="18"/>
      <c r="J56" s="18"/>
    </row>
    <row r="57" spans="1:10" ht="15.75">
      <c r="A57" s="9">
        <v>45</v>
      </c>
      <c r="B57" s="10" t="s">
        <v>39</v>
      </c>
      <c r="C57" s="11" t="s">
        <v>8</v>
      </c>
      <c r="D57" s="19">
        <v>11</v>
      </c>
      <c r="E57" s="46">
        <f t="shared" si="0"/>
        <v>2.2000000000000002</v>
      </c>
      <c r="F57" s="46">
        <f t="shared" si="1"/>
        <v>13.2</v>
      </c>
      <c r="G57" s="41"/>
      <c r="H57" s="18"/>
      <c r="I57" s="18"/>
      <c r="J57" s="18"/>
    </row>
    <row r="58" spans="1:10" ht="15.75">
      <c r="A58" s="9">
        <v>46</v>
      </c>
      <c r="B58" s="10"/>
      <c r="C58" s="11" t="s">
        <v>16</v>
      </c>
      <c r="D58" s="19">
        <v>12</v>
      </c>
      <c r="E58" s="46">
        <f t="shared" si="0"/>
        <v>2.4</v>
      </c>
      <c r="F58" s="46">
        <f t="shared" si="1"/>
        <v>14.4</v>
      </c>
      <c r="G58" s="41"/>
      <c r="H58" s="18"/>
      <c r="I58" s="18"/>
      <c r="J58" s="18"/>
    </row>
    <row r="59" spans="1:10" ht="18" customHeight="1">
      <c r="A59" s="9">
        <v>47</v>
      </c>
      <c r="B59" s="10" t="s">
        <v>40</v>
      </c>
      <c r="C59" s="11" t="s">
        <v>22</v>
      </c>
      <c r="D59" s="23">
        <v>61.5</v>
      </c>
      <c r="E59" s="46">
        <f t="shared" si="0"/>
        <v>12.3</v>
      </c>
      <c r="F59" s="46">
        <f t="shared" si="1"/>
        <v>73.8</v>
      </c>
      <c r="G59" s="41"/>
      <c r="H59" s="18"/>
      <c r="I59" s="18"/>
      <c r="J59" s="18"/>
    </row>
    <row r="60" spans="1:10" ht="16.5" customHeight="1">
      <c r="A60" s="9">
        <v>48</v>
      </c>
      <c r="B60" s="10"/>
      <c r="C60" s="11" t="s">
        <v>16</v>
      </c>
      <c r="D60" s="23">
        <v>12</v>
      </c>
      <c r="E60" s="46">
        <f t="shared" si="0"/>
        <v>2.4</v>
      </c>
      <c r="F60" s="46">
        <f t="shared" si="1"/>
        <v>14.4</v>
      </c>
      <c r="G60" s="41"/>
      <c r="H60" s="18"/>
      <c r="I60" s="18"/>
      <c r="J60" s="18"/>
    </row>
    <row r="61" spans="1:10" ht="15.75" customHeight="1">
      <c r="A61" s="9">
        <v>49</v>
      </c>
      <c r="B61" s="10"/>
      <c r="C61" s="11" t="s">
        <v>8</v>
      </c>
      <c r="D61" s="23">
        <v>11</v>
      </c>
      <c r="E61" s="46">
        <f t="shared" si="0"/>
        <v>2.2000000000000002</v>
      </c>
      <c r="F61" s="46">
        <f t="shared" si="1"/>
        <v>13.2</v>
      </c>
      <c r="G61" s="41"/>
      <c r="H61" s="18"/>
      <c r="I61" s="18"/>
      <c r="J61" s="18"/>
    </row>
    <row r="62" spans="1:10" ht="16.5" customHeight="1">
      <c r="A62" s="9">
        <v>50</v>
      </c>
      <c r="B62" s="10" t="s">
        <v>41</v>
      </c>
      <c r="C62" s="11" t="s">
        <v>21</v>
      </c>
      <c r="D62" s="19">
        <v>2.6</v>
      </c>
      <c r="E62" s="46">
        <f t="shared" si="0"/>
        <v>0.52</v>
      </c>
      <c r="F62" s="46">
        <f t="shared" si="1"/>
        <v>3.12</v>
      </c>
      <c r="G62" s="41"/>
      <c r="H62" s="18"/>
      <c r="I62" s="18"/>
      <c r="J62" s="18"/>
    </row>
    <row r="63" spans="1:10" ht="20.25" customHeight="1">
      <c r="A63" s="9">
        <v>51</v>
      </c>
      <c r="B63" s="10"/>
      <c r="C63" s="9" t="s">
        <v>8</v>
      </c>
      <c r="D63" s="19">
        <v>8.33</v>
      </c>
      <c r="E63" s="46">
        <f t="shared" si="0"/>
        <v>1.6659999999999999</v>
      </c>
      <c r="F63" s="46">
        <f t="shared" si="1"/>
        <v>9.9960000000000004</v>
      </c>
      <c r="G63" s="41"/>
      <c r="H63" s="18"/>
      <c r="I63" s="18"/>
      <c r="J63" s="18"/>
    </row>
    <row r="64" spans="1:10" ht="20.25" customHeight="1">
      <c r="A64" s="9">
        <v>52</v>
      </c>
      <c r="B64" s="10" t="s">
        <v>46</v>
      </c>
      <c r="C64" s="10" t="s">
        <v>47</v>
      </c>
      <c r="D64" s="19">
        <v>2.5099999999999998</v>
      </c>
      <c r="E64" s="46">
        <f t="shared" si="0"/>
        <v>0.502</v>
      </c>
      <c r="F64" s="46">
        <f t="shared" si="1"/>
        <v>3.0119999999999996</v>
      </c>
      <c r="G64" s="41"/>
      <c r="H64" s="18"/>
      <c r="I64" s="18"/>
      <c r="J64" s="18"/>
    </row>
    <row r="65" spans="1:7" ht="15.75">
      <c r="A65" s="24"/>
      <c r="B65" s="38"/>
      <c r="C65" s="38"/>
      <c r="D65" s="39"/>
      <c r="E65" s="38"/>
      <c r="F65" s="38"/>
      <c r="G65" s="44"/>
    </row>
    <row r="66" spans="1:7" ht="34.5" customHeight="1">
      <c r="B66" s="79" t="s">
        <v>60</v>
      </c>
      <c r="C66" s="79"/>
      <c r="D66" s="79"/>
      <c r="E66" s="79"/>
      <c r="F66" s="79"/>
      <c r="G66" s="45"/>
    </row>
  </sheetData>
  <mergeCells count="4">
    <mergeCell ref="B8:F8"/>
    <mergeCell ref="B9:F9"/>
    <mergeCell ref="B34:B35"/>
    <mergeCell ref="B66:F66"/>
  </mergeCells>
  <pageMargins left="0.9055118110236221" right="0.51181102362204722" top="0.35433070866141736" bottom="0" header="0.31496062992125984" footer="0.31496062992125984"/>
  <pageSetup paperSize="9" scale="72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2</vt:lpstr>
      <vt:lpstr>'2'!Область_печати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2026-10-13T06:42:23Z</dcterms:modified>
</cp:coreProperties>
</file>